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metcalfe2017\_Web\services.fotec.at\VWT\"/>
    </mc:Choice>
  </mc:AlternateContent>
  <xr:revisionPtr revIDLastSave="0" documentId="13_ncr:1_{766490D0-E9EC-4357-BC1E-8F3700940BF9}" xr6:coauthVersionLast="47" xr6:coauthVersionMax="47" xr10:uidLastSave="{00000000-0000-0000-0000-000000000000}"/>
  <bookViews>
    <workbookView xWindow="-28296" yWindow="7884" windowWidth="23040" windowHeight="11916" xr2:uid="{00000000-000D-0000-FFFF-FFFF00000000}"/>
  </bookViews>
  <sheets>
    <sheet name="Stammdaten" sheetId="14" r:id="rId1"/>
    <sheet name="Zusammenfassung" sheetId="23" r:id="rId2"/>
    <sheet name="Personalkosten FOTEC" sheetId="13" r:id="rId3"/>
    <sheet name="Personalkosten FHWN" sheetId="24" r:id="rId4"/>
    <sheet name="Sach- und Materialkosten" sheetId="21" r:id="rId5"/>
    <sheet name="Drittkosten" sheetId="17" r:id="rId6"/>
    <sheet name="Reisekosten FOTEC" sheetId="19" r:id="rId7"/>
    <sheet name="Reisekosten FHWN" sheetId="25" r:id="rId8"/>
    <sheet name="Sonstige Kosten" sheetId="16" r:id="rId9"/>
    <sheet name="Maschinenkosten" sheetId="18" r:id="rId10"/>
    <sheet name="Umsätze" sheetId="2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4" l="1"/>
  <c r="D17" i="14"/>
  <c r="D15" i="14"/>
  <c r="B16" i="23"/>
  <c r="C15" i="23"/>
  <c r="C39" i="23"/>
  <c r="C23" i="23" l="1"/>
  <c r="B24" i="23"/>
  <c r="B20" i="23"/>
  <c r="C16" i="23"/>
  <c r="B3" i="25"/>
  <c r="A3" i="25"/>
  <c r="C24" i="23" l="1"/>
  <c r="A28" i="14"/>
  <c r="C9" i="23" l="1"/>
  <c r="B8" i="23"/>
  <c r="B9" i="23"/>
  <c r="B3" i="22"/>
  <c r="A3" i="22"/>
  <c r="B3" i="18"/>
  <c r="A3" i="18"/>
  <c r="B3" i="16"/>
  <c r="A3" i="16"/>
  <c r="B3" i="19"/>
  <c r="A3" i="19"/>
  <c r="B3" i="17"/>
  <c r="A3" i="17"/>
  <c r="B3" i="21"/>
  <c r="A3" i="21"/>
  <c r="B3" i="24"/>
  <c r="A3" i="24"/>
  <c r="B3" i="13"/>
  <c r="A3" i="13"/>
  <c r="C40" i="23" l="1"/>
  <c r="D31" i="14" s="1"/>
  <c r="C17" i="23"/>
  <c r="C13" i="23"/>
  <c r="B14" i="23" l="1"/>
  <c r="D18" i="14" l="1"/>
  <c r="D14" i="14"/>
  <c r="B29" i="14"/>
  <c r="B36" i="23" s="1"/>
  <c r="B35" i="23"/>
  <c r="B3" i="23"/>
  <c r="B4" i="23"/>
  <c r="B5" i="23"/>
  <c r="B6" i="23"/>
  <c r="C7" i="23"/>
  <c r="B7" i="23"/>
  <c r="I5" i="16" l="1"/>
  <c r="C25" i="23" s="1"/>
  <c r="D22" i="14" s="1"/>
  <c r="E22" i="14" s="1"/>
  <c r="I5" i="17"/>
  <c r="C19" i="23" s="1"/>
  <c r="D20" i="14" s="1"/>
  <c r="B30" i="23" l="1"/>
  <c r="D6" i="18" l="1"/>
  <c r="J7" i="19"/>
  <c r="C21" i="23" s="1"/>
  <c r="D16" i="14" s="1"/>
  <c r="E16" i="14" s="1"/>
  <c r="C23" i="14"/>
  <c r="E20" i="14"/>
  <c r="E18" i="14"/>
  <c r="E15" i="14"/>
  <c r="E14" i="14" l="1"/>
  <c r="D7" i="18" l="1"/>
  <c r="K7" i="18" s="1"/>
  <c r="K6" i="18"/>
  <c r="I7" i="19"/>
  <c r="C27" i="23" l="1"/>
  <c r="D19" i="14" s="1"/>
  <c r="E19" i="14" s="1"/>
  <c r="B28" i="23"/>
  <c r="B26" i="23"/>
  <c r="B22" i="23"/>
  <c r="B18" i="23"/>
  <c r="C22" i="23" l="1"/>
  <c r="E17" i="14" s="1"/>
  <c r="C28" i="23"/>
  <c r="C20" i="23"/>
  <c r="C18" i="23"/>
  <c r="C26" i="23"/>
  <c r="C14" i="23"/>
  <c r="C29" i="23" l="1"/>
  <c r="C30" i="23" s="1"/>
  <c r="C32" i="23" l="1"/>
  <c r="C36" i="23" s="1"/>
  <c r="D23" i="14"/>
  <c r="C35" i="23" l="1"/>
  <c r="E21" i="14"/>
  <c r="E23" i="14" s="1"/>
  <c r="C29" i="14"/>
  <c r="C28" i="14"/>
  <c r="C30" i="14"/>
  <c r="D29" i="14"/>
  <c r="D28" i="14"/>
  <c r="E28" i="14" s="1"/>
  <c r="D30" i="14"/>
  <c r="E29" i="14" l="1"/>
  <c r="E31" i="14" s="1"/>
</calcChain>
</file>

<file path=xl/sharedStrings.xml><?xml version="1.0" encoding="utf-8"?>
<sst xmlns="http://schemas.openxmlformats.org/spreadsheetml/2006/main" count="243" uniqueCount="135">
  <si>
    <t>Name</t>
  </si>
  <si>
    <t>Drittkosten</t>
  </si>
  <si>
    <t>Bezeichnung</t>
  </si>
  <si>
    <t>Sonstige Kosten</t>
  </si>
  <si>
    <t>Reisekosten</t>
  </si>
  <si>
    <t>Summe</t>
  </si>
  <si>
    <t>Fasching</t>
  </si>
  <si>
    <t>Hohlagschwandtner</t>
  </si>
  <si>
    <t>Datum</t>
  </si>
  <si>
    <t>Teilzahlung AR 42</t>
  </si>
  <si>
    <t>Teilzahlung AR 84</t>
  </si>
  <si>
    <t>Isopp</t>
  </si>
  <si>
    <t>Teilzahlung AR 182</t>
  </si>
  <si>
    <t>Vorname</t>
  </si>
  <si>
    <t>Stundensatz</t>
  </si>
  <si>
    <t>Stundenanzahl</t>
  </si>
  <si>
    <t>AP-Nummer</t>
  </si>
  <si>
    <t>Maschinenstundensatz</t>
  </si>
  <si>
    <t>Rechnungsdatum</t>
  </si>
  <si>
    <t>Rechnungsnummer</t>
  </si>
  <si>
    <t>Zweck</t>
  </si>
  <si>
    <t>Reiseziel</t>
  </si>
  <si>
    <t>Reise-Beginn</t>
  </si>
  <si>
    <t>Reise-Ende</t>
  </si>
  <si>
    <t>Stammdaten</t>
  </si>
  <si>
    <t>Gemeinkostenzuschläge</t>
  </si>
  <si>
    <t>PK</t>
  </si>
  <si>
    <t>SMK</t>
  </si>
  <si>
    <t>DK</t>
  </si>
  <si>
    <t>RK</t>
  </si>
  <si>
    <t>SoK</t>
  </si>
  <si>
    <t>MK</t>
  </si>
  <si>
    <t>auf alles</t>
  </si>
  <si>
    <t>Personalkosten</t>
  </si>
  <si>
    <t>Sach- und Materialkosten</t>
  </si>
  <si>
    <t>Maschinenkosten</t>
  </si>
  <si>
    <t>Betrag</t>
  </si>
  <si>
    <t>Summe Umsätze</t>
  </si>
  <si>
    <t>2018-065-01</t>
  </si>
  <si>
    <t>ecoPlus</t>
  </si>
  <si>
    <t>Laufzeit:</t>
  </si>
  <si>
    <t>Laufzeit in Monaten:</t>
  </si>
  <si>
    <t>MRBC4i</t>
  </si>
  <si>
    <t>PKZ</t>
  </si>
  <si>
    <t>SMKZ</t>
  </si>
  <si>
    <t>DKZ</t>
  </si>
  <si>
    <t>RKZ</t>
  </si>
  <si>
    <t>SKZ</t>
  </si>
  <si>
    <t>MKZ</t>
  </si>
  <si>
    <t>Bezahlt</t>
  </si>
  <si>
    <t>Ja</t>
  </si>
  <si>
    <t>Nein</t>
  </si>
  <si>
    <t>Kugellager</t>
  </si>
  <si>
    <t>Amazon</t>
  </si>
  <si>
    <t>RK0123</t>
  </si>
  <si>
    <t>M400</t>
  </si>
  <si>
    <t>Mitarbeiter</t>
  </si>
  <si>
    <t>Wien</t>
  </si>
  <si>
    <t>Ackerl</t>
  </si>
  <si>
    <t>RK 120</t>
  </si>
  <si>
    <t>Braunstorfer</t>
  </si>
  <si>
    <t>RK 121</t>
  </si>
  <si>
    <t>Gangl</t>
  </si>
  <si>
    <t>RK 122</t>
  </si>
  <si>
    <t>RK Nr</t>
  </si>
  <si>
    <t>Bewirtung</t>
  </si>
  <si>
    <t>Laborie</t>
  </si>
  <si>
    <t>Anschaffung Brutto</t>
  </si>
  <si>
    <t>Auftraggeber:</t>
  </si>
  <si>
    <t>Kostenplan für Projektleiter</t>
  </si>
  <si>
    <t>förderbare
Plankosten</t>
  </si>
  <si>
    <t>Istkosten per letzter 
Abgrenzung</t>
  </si>
  <si>
    <t>Verfügbarer
Restbetrag</t>
  </si>
  <si>
    <t>Personalkosten FHWN</t>
  </si>
  <si>
    <t>Kosten f. Maschinennutzung und Lizenzen</t>
  </si>
  <si>
    <t>Indirekte Kosten</t>
  </si>
  <si>
    <t xml:space="preserve">Finanzierungsplan </t>
  </si>
  <si>
    <t>Quote</t>
  </si>
  <si>
    <t>Planfinanzierung</t>
  </si>
  <si>
    <t>Anteil IST-Finanzierung</t>
  </si>
  <si>
    <t>Offene
Finanzierung</t>
  </si>
  <si>
    <t>Eigenmittel</t>
  </si>
  <si>
    <t>Kostenträger:</t>
  </si>
  <si>
    <t>Projektitel:</t>
  </si>
  <si>
    <t>Finanzierung</t>
  </si>
  <si>
    <t>von</t>
  </si>
  <si>
    <t>Lieferant</t>
  </si>
  <si>
    <t>BMD ER Nr.</t>
  </si>
  <si>
    <t>Zahlungsdatum</t>
  </si>
  <si>
    <t>Betrag Brutto</t>
  </si>
  <si>
    <t>Netto</t>
  </si>
  <si>
    <t>Netto (-Skonto)</t>
  </si>
  <si>
    <t>AP</t>
  </si>
  <si>
    <t>Brutto</t>
  </si>
  <si>
    <t>andere</t>
  </si>
  <si>
    <t>Projektitel lang:</t>
  </si>
  <si>
    <t>GKZ (auf alles)</t>
  </si>
  <si>
    <t>Kosten Gesamt</t>
  </si>
  <si>
    <t>Manuel</t>
  </si>
  <si>
    <t>ER000</t>
  </si>
  <si>
    <t>Versand</t>
  </si>
  <si>
    <t>Druck &amp; Versand</t>
  </si>
  <si>
    <t>R123</t>
  </si>
  <si>
    <t>ER123</t>
  </si>
  <si>
    <t>bis</t>
  </si>
  <si>
    <t>Messe</t>
  </si>
  <si>
    <t>Rechnungnr.</t>
  </si>
  <si>
    <t>Rnr/BMD ER</t>
  </si>
  <si>
    <t>123/ER123</t>
  </si>
  <si>
    <t>Kamera und Framegrabber samt Zubehöhr</t>
  </si>
  <si>
    <t>PC für Echtzeitauswertung</t>
  </si>
  <si>
    <t>ND Gesamt</t>
  </si>
  <si>
    <t>ND in Berichtszeitraum</t>
  </si>
  <si>
    <t>Projektnutzung</t>
  </si>
  <si>
    <t>Anschaffung Netto</t>
  </si>
  <si>
    <t>Anschaffung Datum</t>
  </si>
  <si>
    <t>Umsätze</t>
  </si>
  <si>
    <t>FHMA</t>
  </si>
  <si>
    <t>Abgrenzungszeitraum</t>
  </si>
  <si>
    <t>Zeitraum</t>
  </si>
  <si>
    <t>2019-002</t>
  </si>
  <si>
    <t>Stundensatzteiler</t>
  </si>
  <si>
    <t>1290 Teiler</t>
  </si>
  <si>
    <t>Juni 2019</t>
  </si>
  <si>
    <t>Stundensatz ab</t>
  </si>
  <si>
    <t>01.01.2020</t>
  </si>
  <si>
    <t>01.05.2020</t>
  </si>
  <si>
    <t>Reisekosten FHWN</t>
  </si>
  <si>
    <t>Summe Teilzahlungen</t>
  </si>
  <si>
    <t>verrechneter Betrag</t>
  </si>
  <si>
    <t>-</t>
  </si>
  <si>
    <t>Quartalsrechnung</t>
  </si>
  <si>
    <t>Summe inkl GKZ</t>
  </si>
  <si>
    <t>Summe ohne GKZ</t>
  </si>
  <si>
    <t>PK (FH)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</si>
</sst>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&quot;€&quot;\ #,##0.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1"/>
      <color rgb="FFFF0000"/>
      <name val="Calibri"/>
      <family val="2"/>
      <scheme val="minor"/>
    </font>
    <font>
      <i/>
      <sz val="10"/>
      <color rgb="FFC00000"/>
      <name val="Arial"/>
      <family val="2"/>
    </font>
    <font>
      <b/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235">
    <xf numFmtId="0" fontId="0" fillId="0" borderId="0" xfId="0"/>
    <xf numFmtId="44" fontId="0" fillId="0" borderId="0" xfId="3" applyFont="1"/>
    <xf numFmtId="0" fontId="0" fillId="2" borderId="0" xfId="0" applyFill="1"/>
    <xf numFmtId="14" fontId="0" fillId="0" borderId="0" xfId="0" applyNumberFormat="1"/>
    <xf numFmtId="9" fontId="0" fillId="0" borderId="0" xfId="7" applyFont="1"/>
    <xf numFmtId="0" fontId="6" fillId="4" borderId="0" xfId="0" applyFont="1" applyFill="1"/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8" applyFont="1" applyBorder="1" applyAlignment="1">
      <alignment horizontal="left" vertical="center" wrapText="1"/>
    </xf>
    <xf numFmtId="0" fontId="0" fillId="0" borderId="3" xfId="0" applyBorder="1"/>
    <xf numFmtId="164" fontId="1" fillId="0" borderId="0" xfId="8" applyNumberFormat="1" applyFill="1" applyBorder="1" applyAlignment="1">
      <alignment horizontal="right" vertical="center" indent="1"/>
    </xf>
    <xf numFmtId="164" fontId="1" fillId="0" borderId="4" xfId="8" applyNumberFormat="1" applyFill="1" applyBorder="1" applyAlignment="1">
      <alignment horizontal="right" vertical="center" indent="1"/>
    </xf>
    <xf numFmtId="0" fontId="1" fillId="0" borderId="0" xfId="8" applyBorder="1" applyAlignment="1">
      <alignment horizontal="left" vertical="center" wrapText="1"/>
    </xf>
    <xf numFmtId="0" fontId="1" fillId="0" borderId="0" xfId="8" applyBorder="1" applyAlignment="1">
      <alignment horizontal="left" vertical="center"/>
    </xf>
    <xf numFmtId="164" fontId="8" fillId="0" borderId="5" xfId="8" applyNumberFormat="1" applyFont="1" applyFill="1" applyBorder="1" applyAlignment="1">
      <alignment vertical="center"/>
    </xf>
    <xf numFmtId="0" fontId="0" fillId="0" borderId="5" xfId="0" applyBorder="1"/>
    <xf numFmtId="164" fontId="8" fillId="0" borderId="5" xfId="8" applyNumberFormat="1" applyFont="1" applyFill="1" applyBorder="1" applyAlignment="1">
      <alignment horizontal="right" vertical="center" indent="1"/>
    </xf>
    <xf numFmtId="164" fontId="8" fillId="0" borderId="6" xfId="8" applyNumberFormat="1" applyFont="1" applyFill="1" applyBorder="1" applyAlignment="1">
      <alignment horizontal="right" vertical="center" indent="1"/>
    </xf>
    <xf numFmtId="164" fontId="1" fillId="0" borderId="7" xfId="8" applyNumberFormat="1" applyFill="1" applyBorder="1" applyAlignment="1">
      <alignment horizontal="right" vertical="center" indent="1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5" fillId="0" borderId="3" xfId="0" applyFont="1" applyBorder="1"/>
    <xf numFmtId="10" fontId="0" fillId="0" borderId="3" xfId="0" applyNumberFormat="1" applyBorder="1" applyAlignment="1">
      <alignment horizontal="center"/>
    </xf>
    <xf numFmtId="164" fontId="1" fillId="0" borderId="3" xfId="8" applyNumberFormat="1" applyFill="1" applyBorder="1" applyAlignment="1">
      <alignment horizontal="right" vertical="center" indent="1"/>
    </xf>
    <xf numFmtId="164" fontId="1" fillId="0" borderId="8" xfId="8" applyNumberFormat="1" applyFill="1" applyBorder="1" applyAlignment="1">
      <alignment horizontal="right" vertical="center" indent="1"/>
    </xf>
    <xf numFmtId="0" fontId="9" fillId="0" borderId="0" xfId="0" applyFont="1"/>
    <xf numFmtId="10" fontId="0" fillId="0" borderId="0" xfId="0" applyNumberFormat="1" applyAlignment="1">
      <alignment horizontal="center"/>
    </xf>
    <xf numFmtId="164" fontId="10" fillId="5" borderId="5" xfId="8" applyNumberFormat="1" applyFont="1" applyFill="1" applyBorder="1" applyAlignment="1">
      <alignment horizontal="right" vertical="center" indent="1"/>
    </xf>
    <xf numFmtId="0" fontId="6" fillId="3" borderId="0" xfId="0" applyFont="1" applyFill="1"/>
    <xf numFmtId="0" fontId="12" fillId="0" borderId="0" xfId="0" applyFont="1"/>
    <xf numFmtId="0" fontId="0" fillId="0" borderId="0" xfId="0" applyFill="1"/>
    <xf numFmtId="44" fontId="0" fillId="0" borderId="0" xfId="3" applyFont="1" applyFill="1"/>
    <xf numFmtId="9" fontId="0" fillId="0" borderId="0" xfId="7" applyFont="1" applyFill="1"/>
    <xf numFmtId="0" fontId="0" fillId="0" borderId="0" xfId="0" applyAlignment="1">
      <alignment vertical="center"/>
    </xf>
    <xf numFmtId="0" fontId="11" fillId="0" borderId="0" xfId="0" applyFont="1" applyFill="1"/>
    <xf numFmtId="0" fontId="0" fillId="0" borderId="0" xfId="0" applyBorder="1"/>
    <xf numFmtId="0" fontId="11" fillId="9" borderId="10" xfId="0" applyFont="1" applyFill="1" applyBorder="1"/>
    <xf numFmtId="44" fontId="11" fillId="9" borderId="10" xfId="3" applyFont="1" applyFill="1" applyBorder="1"/>
    <xf numFmtId="0" fontId="11" fillId="9" borderId="11" xfId="0" applyFont="1" applyFill="1" applyBorder="1"/>
    <xf numFmtId="0" fontId="11" fillId="9" borderId="12" xfId="0" applyFont="1" applyFill="1" applyBorder="1"/>
    <xf numFmtId="44" fontId="11" fillId="0" borderId="0" xfId="3" applyFont="1" applyFill="1"/>
    <xf numFmtId="0" fontId="0" fillId="6" borderId="0" xfId="0" applyFill="1" applyBorder="1"/>
    <xf numFmtId="44" fontId="11" fillId="9" borderId="12" xfId="3" applyFont="1" applyFill="1" applyBorder="1"/>
    <xf numFmtId="0" fontId="11" fillId="9" borderId="14" xfId="0" applyFont="1" applyFill="1" applyBorder="1" applyAlignment="1">
      <alignment horizontal="left"/>
    </xf>
    <xf numFmtId="44" fontId="11" fillId="9" borderId="14" xfId="3" applyFont="1" applyFill="1" applyBorder="1" applyAlignment="1">
      <alignment horizontal="left"/>
    </xf>
    <xf numFmtId="44" fontId="11" fillId="9" borderId="15" xfId="3" applyFont="1" applyFill="1" applyBorder="1" applyAlignment="1">
      <alignment horizontal="left"/>
    </xf>
    <xf numFmtId="0" fontId="0" fillId="10" borderId="0" xfId="0" applyFill="1"/>
    <xf numFmtId="0" fontId="15" fillId="10" borderId="9" xfId="0" applyFont="1" applyFill="1" applyBorder="1" applyAlignment="1"/>
    <xf numFmtId="0" fontId="15" fillId="10" borderId="17" xfId="0" applyFont="1" applyFill="1" applyBorder="1" applyAlignment="1"/>
    <xf numFmtId="0" fontId="13" fillId="10" borderId="18" xfId="0" applyFont="1" applyFill="1" applyBorder="1" applyAlignment="1">
      <alignment horizontal="left"/>
    </xf>
    <xf numFmtId="0" fontId="13" fillId="10" borderId="0" xfId="0" applyFont="1" applyFill="1" applyBorder="1" applyAlignment="1">
      <alignment horizontal="left"/>
    </xf>
    <xf numFmtId="0" fontId="0" fillId="10" borderId="0" xfId="0" applyFill="1" applyBorder="1"/>
    <xf numFmtId="0" fontId="0" fillId="10" borderId="19" xfId="0" applyFill="1" applyBorder="1"/>
    <xf numFmtId="14" fontId="13" fillId="10" borderId="18" xfId="0" applyNumberFormat="1" applyFont="1" applyFill="1" applyBorder="1" applyAlignment="1">
      <alignment horizontal="left"/>
    </xf>
    <xf numFmtId="14" fontId="13" fillId="10" borderId="0" xfId="0" applyNumberFormat="1" applyFont="1" applyFill="1" applyBorder="1" applyAlignment="1">
      <alignment horizontal="left"/>
    </xf>
    <xf numFmtId="0" fontId="11" fillId="9" borderId="13" xfId="0" applyFont="1" applyFill="1" applyBorder="1" applyAlignment="1">
      <alignment horizontal="left"/>
    </xf>
    <xf numFmtId="0" fontId="14" fillId="10" borderId="9" xfId="0" applyFont="1" applyFill="1" applyBorder="1"/>
    <xf numFmtId="0" fontId="0" fillId="10" borderId="21" xfId="0" applyFill="1" applyBorder="1"/>
    <xf numFmtId="0" fontId="14" fillId="0" borderId="0" xfId="0" applyFont="1" applyFill="1" applyBorder="1"/>
    <xf numFmtId="0" fontId="0" fillId="0" borderId="0" xfId="0" applyFill="1" applyBorder="1"/>
    <xf numFmtId="0" fontId="13" fillId="0" borderId="0" xfId="0" applyFont="1" applyFill="1" applyBorder="1" applyAlignment="1">
      <alignment horizontal="left"/>
    </xf>
    <xf numFmtId="14" fontId="13" fillId="0" borderId="0" xfId="0" applyNumberFormat="1" applyFont="1" applyFill="1" applyBorder="1" applyAlignment="1">
      <alignment horizontal="left"/>
    </xf>
    <xf numFmtId="0" fontId="13" fillId="10" borderId="18" xfId="0" applyFont="1" applyFill="1" applyBorder="1" applyAlignment="1">
      <alignment horizontal="left" vertical="center"/>
    </xf>
    <xf numFmtId="0" fontId="13" fillId="10" borderId="0" xfId="0" applyFont="1" applyFill="1" applyBorder="1" applyAlignment="1">
      <alignment horizontal="left" vertical="center"/>
    </xf>
    <xf numFmtId="14" fontId="13" fillId="10" borderId="0" xfId="0" applyNumberFormat="1" applyFont="1" applyFill="1" applyBorder="1" applyAlignment="1">
      <alignment horizontal="left" vertical="center"/>
    </xf>
    <xf numFmtId="0" fontId="0" fillId="10" borderId="0" xfId="0" applyFill="1" applyBorder="1" applyAlignment="1">
      <alignment vertical="center"/>
    </xf>
    <xf numFmtId="0" fontId="14" fillId="10" borderId="16" xfId="0" applyFont="1" applyFill="1" applyBorder="1" applyAlignment="1">
      <alignment horizontal="left" vertical="center"/>
    </xf>
    <xf numFmtId="0" fontId="15" fillId="10" borderId="9" xfId="0" applyFont="1" applyFill="1" applyBorder="1" applyAlignment="1">
      <alignment horizontal="left" vertical="center"/>
    </xf>
    <xf numFmtId="0" fontId="0" fillId="10" borderId="0" xfId="0" applyFill="1" applyBorder="1" applyAlignment="1">
      <alignment horizontal="left" vertical="center"/>
    </xf>
    <xf numFmtId="0" fontId="0" fillId="10" borderId="19" xfId="0" applyFill="1" applyBorder="1" applyAlignment="1">
      <alignment vertical="center"/>
    </xf>
    <xf numFmtId="0" fontId="0" fillId="10" borderId="21" xfId="0" applyFill="1" applyBorder="1" applyAlignment="1">
      <alignment vertical="center"/>
    </xf>
    <xf numFmtId="0" fontId="0" fillId="10" borderId="22" xfId="0" applyFill="1" applyBorder="1" applyAlignment="1">
      <alignment vertical="center"/>
    </xf>
    <xf numFmtId="0" fontId="11" fillId="9" borderId="11" xfId="0" applyFont="1" applyFill="1" applyBorder="1" applyAlignment="1">
      <alignment horizontal="left"/>
    </xf>
    <xf numFmtId="0" fontId="11" fillId="9" borderId="10" xfId="0" applyFont="1" applyFill="1" applyBorder="1" applyAlignment="1">
      <alignment horizontal="left"/>
    </xf>
    <xf numFmtId="44" fontId="11" fillId="9" borderId="10" xfId="3" applyFont="1" applyFill="1" applyBorder="1" applyAlignment="1">
      <alignment horizontal="left"/>
    </xf>
    <xf numFmtId="0" fontId="11" fillId="9" borderId="12" xfId="0" applyFont="1" applyFill="1" applyBorder="1" applyAlignment="1">
      <alignment horizontal="left"/>
    </xf>
    <xf numFmtId="0" fontId="11" fillId="9" borderId="15" xfId="0" applyFont="1" applyFill="1" applyBorder="1" applyAlignment="1">
      <alignment horizontal="left"/>
    </xf>
    <xf numFmtId="44" fontId="0" fillId="10" borderId="19" xfId="3" applyFont="1" applyFill="1" applyBorder="1" applyAlignment="1">
      <alignment vertical="center"/>
    </xf>
    <xf numFmtId="14" fontId="0" fillId="0" borderId="24" xfId="0" applyNumberFormat="1" applyFill="1" applyBorder="1" applyAlignment="1">
      <alignment horizontal="left"/>
    </xf>
    <xf numFmtId="14" fontId="1" fillId="0" borderId="24" xfId="3" applyNumberFormat="1" applyFont="1" applyFill="1" applyBorder="1" applyAlignment="1">
      <alignment horizontal="left"/>
    </xf>
    <xf numFmtId="14" fontId="0" fillId="0" borderId="27" xfId="0" applyNumberFormat="1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14" fontId="0" fillId="0" borderId="30" xfId="0" applyNumberFormat="1" applyFill="1" applyBorder="1" applyAlignment="1">
      <alignment horizontal="left"/>
    </xf>
    <xf numFmtId="14" fontId="0" fillId="0" borderId="33" xfId="0" applyNumberFormat="1" applyFill="1" applyBorder="1" applyAlignment="1">
      <alignment horizontal="left"/>
    </xf>
    <xf numFmtId="0" fontId="0" fillId="0" borderId="21" xfId="0" applyBorder="1"/>
    <xf numFmtId="0" fontId="0" fillId="0" borderId="21" xfId="0" applyFill="1" applyBorder="1"/>
    <xf numFmtId="14" fontId="0" fillId="0" borderId="0" xfId="0" applyNumberFormat="1" applyFill="1"/>
    <xf numFmtId="0" fontId="0" fillId="10" borderId="0" xfId="0" applyFill="1" applyBorder="1" applyAlignment="1">
      <alignment horizontal="left"/>
    </xf>
    <xf numFmtId="0" fontId="0" fillId="10" borderId="19" xfId="0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1" fillId="10" borderId="0" xfId="0" applyFont="1" applyFill="1"/>
    <xf numFmtId="0" fontId="11" fillId="10" borderId="0" xfId="0" applyFont="1" applyFill="1"/>
    <xf numFmtId="14" fontId="11" fillId="10" borderId="0" xfId="0" applyNumberFormat="1" applyFont="1" applyFill="1"/>
    <xf numFmtId="14" fontId="11" fillId="10" borderId="0" xfId="0" applyNumberFormat="1" applyFont="1" applyFill="1" applyAlignment="1">
      <alignment horizontal="left"/>
    </xf>
    <xf numFmtId="0" fontId="11" fillId="10" borderId="18" xfId="0" applyFont="1" applyFill="1" applyBorder="1" applyAlignment="1">
      <alignment horizontal="left"/>
    </xf>
    <xf numFmtId="0" fontId="11" fillId="10" borderId="0" xfId="0" applyFont="1" applyFill="1" applyBorder="1" applyAlignment="1">
      <alignment horizontal="left"/>
    </xf>
    <xf numFmtId="14" fontId="11" fillId="10" borderId="0" xfId="0" applyNumberFormat="1" applyFont="1" applyFill="1" applyBorder="1" applyAlignment="1">
      <alignment horizontal="left"/>
    </xf>
    <xf numFmtId="44" fontId="11" fillId="10" borderId="0" xfId="3" applyFont="1" applyFill="1" applyBorder="1" applyAlignment="1">
      <alignment horizontal="left"/>
    </xf>
    <xf numFmtId="9" fontId="11" fillId="10" borderId="0" xfId="7" applyFont="1" applyFill="1" applyBorder="1" applyAlignment="1">
      <alignment horizontal="left"/>
    </xf>
    <xf numFmtId="44" fontId="11" fillId="10" borderId="19" xfId="3" applyFont="1" applyFill="1" applyBorder="1" applyAlignment="1">
      <alignment horizontal="left"/>
    </xf>
    <xf numFmtId="14" fontId="0" fillId="0" borderId="0" xfId="0" applyNumberFormat="1" applyFill="1" applyBorder="1"/>
    <xf numFmtId="9" fontId="0" fillId="0" borderId="0" xfId="7" applyFont="1" applyFill="1" applyBorder="1"/>
    <xf numFmtId="14" fontId="0" fillId="0" borderId="21" xfId="0" applyNumberFormat="1" applyFill="1" applyBorder="1"/>
    <xf numFmtId="9" fontId="0" fillId="0" borderId="21" xfId="7" applyFont="1" applyFill="1" applyBorder="1"/>
    <xf numFmtId="14" fontId="11" fillId="9" borderId="10" xfId="0" applyNumberFormat="1" applyFont="1" applyFill="1" applyBorder="1"/>
    <xf numFmtId="9" fontId="11" fillId="9" borderId="10" xfId="7" applyFont="1" applyFill="1" applyBorder="1"/>
    <xf numFmtId="0" fontId="0" fillId="0" borderId="18" xfId="0" applyFill="1" applyBorder="1"/>
    <xf numFmtId="44" fontId="0" fillId="0" borderId="19" xfId="3" applyFont="1" applyFill="1" applyBorder="1"/>
    <xf numFmtId="14" fontId="0" fillId="0" borderId="18" xfId="0" applyNumberFormat="1" applyFill="1" applyBorder="1" applyAlignment="1">
      <alignment horizontal="left"/>
    </xf>
    <xf numFmtId="14" fontId="0" fillId="0" borderId="16" xfId="0" applyNumberFormat="1" applyFill="1" applyBorder="1" applyAlignment="1">
      <alignment horizontal="left"/>
    </xf>
    <xf numFmtId="14" fontId="0" fillId="0" borderId="20" xfId="0" applyNumberFormat="1" applyFill="1" applyBorder="1" applyAlignment="1">
      <alignment horizontal="left"/>
    </xf>
    <xf numFmtId="0" fontId="11" fillId="10" borderId="0" xfId="0" applyFont="1" applyFill="1" applyBorder="1"/>
    <xf numFmtId="9" fontId="0" fillId="11" borderId="0" xfId="7" applyFont="1" applyFill="1" applyBorder="1"/>
    <xf numFmtId="0" fontId="0" fillId="6" borderId="16" xfId="0" applyFill="1" applyBorder="1"/>
    <xf numFmtId="0" fontId="0" fillId="6" borderId="9" xfId="0" applyFill="1" applyBorder="1"/>
    <xf numFmtId="44" fontId="0" fillId="6" borderId="17" xfId="3" applyFont="1" applyFill="1" applyBorder="1"/>
    <xf numFmtId="0" fontId="0" fillId="11" borderId="18" xfId="0" applyFill="1" applyBorder="1"/>
    <xf numFmtId="44" fontId="0" fillId="11" borderId="19" xfId="3" applyFont="1" applyFill="1" applyBorder="1"/>
    <xf numFmtId="0" fontId="0" fillId="6" borderId="18" xfId="0" applyFill="1" applyBorder="1"/>
    <xf numFmtId="44" fontId="0" fillId="6" borderId="19" xfId="3" applyFont="1" applyFill="1" applyBorder="1"/>
    <xf numFmtId="0" fontId="11" fillId="0" borderId="18" xfId="0" applyFont="1" applyFill="1" applyBorder="1"/>
    <xf numFmtId="9" fontId="11" fillId="0" borderId="0" xfId="7" applyFont="1" applyFill="1" applyBorder="1"/>
    <xf numFmtId="44" fontId="11" fillId="0" borderId="19" xfId="3" applyFont="1" applyFill="1" applyBorder="1"/>
    <xf numFmtId="0" fontId="11" fillId="6" borderId="20" xfId="0" applyFont="1" applyFill="1" applyBorder="1"/>
    <xf numFmtId="0" fontId="11" fillId="6" borderId="21" xfId="0" applyFont="1" applyFill="1" applyBorder="1"/>
    <xf numFmtId="44" fontId="11" fillId="6" borderId="22" xfId="3" applyFont="1" applyFill="1" applyBorder="1"/>
    <xf numFmtId="0" fontId="0" fillId="10" borderId="18" xfId="0" applyFill="1" applyBorder="1"/>
    <xf numFmtId="0" fontId="11" fillId="10" borderId="19" xfId="0" applyFont="1" applyFill="1" applyBorder="1"/>
    <xf numFmtId="0" fontId="1" fillId="10" borderId="18" xfId="0" applyFont="1" applyFill="1" applyBorder="1"/>
    <xf numFmtId="14" fontId="11" fillId="10" borderId="19" xfId="0" applyNumberFormat="1" applyFont="1" applyFill="1" applyBorder="1"/>
    <xf numFmtId="0" fontId="0" fillId="10" borderId="20" xfId="0" applyFill="1" applyBorder="1"/>
    <xf numFmtId="0" fontId="1" fillId="11" borderId="35" xfId="0" applyFont="1" applyFill="1" applyBorder="1"/>
    <xf numFmtId="9" fontId="0" fillId="11" borderId="1" xfId="7" applyFont="1" applyFill="1" applyBorder="1"/>
    <xf numFmtId="44" fontId="0" fillId="11" borderId="36" xfId="3" applyFont="1" applyFill="1" applyBorder="1"/>
    <xf numFmtId="0" fontId="11" fillId="5" borderId="20" xfId="0" applyFont="1" applyFill="1" applyBorder="1" applyAlignment="1">
      <alignment vertical="center"/>
    </xf>
    <xf numFmtId="9" fontId="11" fillId="5" borderId="21" xfId="0" applyNumberFormat="1" applyFont="1" applyFill="1" applyBorder="1" applyAlignment="1">
      <alignment vertical="center"/>
    </xf>
    <xf numFmtId="44" fontId="11" fillId="5" borderId="22" xfId="3" applyFont="1" applyFill="1" applyBorder="1" applyAlignment="1">
      <alignment vertical="center"/>
    </xf>
    <xf numFmtId="0" fontId="11" fillId="8" borderId="11" xfId="0" applyFont="1" applyFill="1" applyBorder="1"/>
    <xf numFmtId="0" fontId="11" fillId="8" borderId="10" xfId="0" applyFont="1" applyFill="1" applyBorder="1"/>
    <xf numFmtId="44" fontId="11" fillId="8" borderId="12" xfId="3" applyFont="1" applyFill="1" applyBorder="1"/>
    <xf numFmtId="0" fontId="11" fillId="7" borderId="11" xfId="0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44" fontId="11" fillId="7" borderId="12" xfId="3" applyFont="1" applyFill="1" applyBorder="1" applyAlignment="1">
      <alignment vertical="center"/>
    </xf>
    <xf numFmtId="1" fontId="11" fillId="10" borderId="0" xfId="0" applyNumberFormat="1" applyFont="1" applyFill="1" applyAlignment="1">
      <alignment horizontal="left"/>
    </xf>
    <xf numFmtId="0" fontId="11" fillId="2" borderId="37" xfId="0" applyFont="1" applyFill="1" applyBorder="1"/>
    <xf numFmtId="9" fontId="11" fillId="6" borderId="38" xfId="7" applyFont="1" applyFill="1" applyBorder="1"/>
    <xf numFmtId="0" fontId="14" fillId="10" borderId="16" xfId="0" applyFont="1" applyFill="1" applyBorder="1" applyAlignment="1">
      <alignment horizontal="left" vertical="center"/>
    </xf>
    <xf numFmtId="14" fontId="11" fillId="10" borderId="0" xfId="0" applyNumberFormat="1" applyFont="1" applyFill="1" applyAlignment="1">
      <alignment horizontal="right"/>
    </xf>
    <xf numFmtId="1" fontId="11" fillId="10" borderId="0" xfId="0" applyNumberFormat="1" applyFont="1" applyFill="1" applyBorder="1" applyAlignment="1">
      <alignment horizontal="left"/>
    </xf>
    <xf numFmtId="14" fontId="11" fillId="10" borderId="22" xfId="0" applyNumberFormat="1" applyFont="1" applyFill="1" applyBorder="1"/>
    <xf numFmtId="14" fontId="11" fillId="10" borderId="21" xfId="0" applyNumberFormat="1" applyFont="1" applyFill="1" applyBorder="1" applyAlignment="1">
      <alignment horizontal="left"/>
    </xf>
    <xf numFmtId="49" fontId="1" fillId="0" borderId="24" xfId="3" applyNumberFormat="1" applyFont="1" applyFill="1" applyBorder="1" applyAlignment="1">
      <alignment horizontal="left"/>
    </xf>
    <xf numFmtId="49" fontId="1" fillId="0" borderId="9" xfId="3" applyNumberFormat="1" applyFont="1" applyFill="1" applyBorder="1" applyAlignment="1">
      <alignment horizontal="left"/>
    </xf>
    <xf numFmtId="49" fontId="1" fillId="0" borderId="27" xfId="3" applyNumberFormat="1" applyFont="1" applyFill="1" applyBorder="1" applyAlignment="1">
      <alignment horizontal="left"/>
    </xf>
    <xf numFmtId="49" fontId="1" fillId="0" borderId="0" xfId="3" applyNumberFormat="1" applyFont="1" applyFill="1" applyBorder="1" applyAlignment="1">
      <alignment horizontal="left"/>
    </xf>
    <xf numFmtId="49" fontId="1" fillId="0" borderId="30" xfId="3" applyNumberFormat="1" applyFont="1" applyFill="1" applyBorder="1" applyAlignment="1">
      <alignment horizontal="left"/>
    </xf>
    <xf numFmtId="49" fontId="1" fillId="0" borderId="21" xfId="3" applyNumberFormat="1" applyFont="1" applyFill="1" applyBorder="1" applyAlignment="1">
      <alignment horizontal="left"/>
    </xf>
    <xf numFmtId="49" fontId="0" fillId="0" borderId="24" xfId="3" applyNumberFormat="1" applyFont="1" applyFill="1" applyBorder="1" applyAlignment="1">
      <alignment horizontal="left"/>
    </xf>
    <xf numFmtId="49" fontId="0" fillId="0" borderId="24" xfId="0" applyNumberFormat="1" applyFill="1" applyBorder="1" applyAlignment="1">
      <alignment horizontal="left"/>
    </xf>
    <xf numFmtId="49" fontId="0" fillId="0" borderId="21" xfId="0" applyNumberFormat="1" applyFill="1" applyBorder="1"/>
    <xf numFmtId="49" fontId="0" fillId="0" borderId="33" xfId="3" applyNumberFormat="1" applyFont="1" applyFill="1" applyBorder="1" applyAlignment="1">
      <alignment horizontal="left"/>
    </xf>
    <xf numFmtId="49" fontId="1" fillId="0" borderId="33" xfId="0" applyNumberFormat="1" applyFont="1" applyFill="1" applyBorder="1" applyAlignment="1">
      <alignment horizontal="left"/>
    </xf>
    <xf numFmtId="49" fontId="0" fillId="0" borderId="30" xfId="3" applyNumberFormat="1" applyFont="1" applyFill="1" applyBorder="1" applyAlignment="1">
      <alignment horizontal="left"/>
    </xf>
    <xf numFmtId="49" fontId="0" fillId="0" borderId="30" xfId="0" applyNumberForma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right"/>
    </xf>
    <xf numFmtId="49" fontId="0" fillId="0" borderId="21" xfId="0" applyNumberFormat="1" applyFill="1" applyBorder="1" applyAlignment="1">
      <alignment horizontal="left"/>
    </xf>
    <xf numFmtId="49" fontId="0" fillId="0" borderId="21" xfId="0" applyNumberFormat="1" applyFill="1" applyBorder="1" applyAlignment="1">
      <alignment horizontal="right"/>
    </xf>
    <xf numFmtId="49" fontId="1" fillId="0" borderId="0" xfId="0" applyNumberFormat="1" applyFont="1" applyFill="1" applyBorder="1"/>
    <xf numFmtId="49" fontId="1" fillId="0" borderId="21" xfId="0" applyNumberFormat="1" applyFont="1" applyFill="1" applyBorder="1"/>
    <xf numFmtId="1" fontId="0" fillId="0" borderId="32" xfId="0" applyNumberFormat="1" applyFill="1" applyBorder="1" applyAlignment="1">
      <alignment horizontal="left"/>
    </xf>
    <xf numFmtId="1" fontId="0" fillId="0" borderId="26" xfId="0" applyNumberFormat="1" applyFill="1" applyBorder="1" applyAlignment="1">
      <alignment horizontal="left"/>
    </xf>
    <xf numFmtId="1" fontId="0" fillId="0" borderId="29" xfId="0" applyNumberFormat="1" applyFill="1" applyBorder="1" applyAlignment="1">
      <alignment horizontal="left"/>
    </xf>
    <xf numFmtId="49" fontId="0" fillId="0" borderId="33" xfId="0" applyNumberFormat="1" applyFill="1" applyBorder="1" applyAlignment="1">
      <alignment horizontal="left"/>
    </xf>
    <xf numFmtId="49" fontId="0" fillId="0" borderId="27" xfId="0" applyNumberFormat="1" applyFill="1" applyBorder="1" applyAlignment="1">
      <alignment horizontal="left"/>
    </xf>
    <xf numFmtId="2" fontId="0" fillId="0" borderId="33" xfId="0" applyNumberFormat="1" applyFill="1" applyBorder="1" applyAlignment="1">
      <alignment horizontal="left"/>
    </xf>
    <xf numFmtId="2" fontId="0" fillId="0" borderId="27" xfId="0" applyNumberFormat="1" applyFill="1" applyBorder="1" applyAlignment="1">
      <alignment horizontal="left"/>
    </xf>
    <xf numFmtId="2" fontId="0" fillId="0" borderId="30" xfId="0" applyNumberFormat="1" applyFill="1" applyBorder="1" applyAlignment="1">
      <alignment horizontal="left"/>
    </xf>
    <xf numFmtId="1" fontId="0" fillId="0" borderId="23" xfId="0" applyNumberFormat="1" applyFill="1" applyBorder="1" applyAlignment="1">
      <alignment horizontal="left"/>
    </xf>
    <xf numFmtId="1" fontId="0" fillId="0" borderId="20" xfId="0" applyNumberFormat="1" applyBorder="1"/>
    <xf numFmtId="49" fontId="0" fillId="0" borderId="21" xfId="0" applyNumberFormat="1" applyBorder="1"/>
    <xf numFmtId="49" fontId="1" fillId="0" borderId="24" xfId="0" applyNumberFormat="1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0" fillId="0" borderId="27" xfId="3" applyNumberFormat="1" applyFont="1" applyFill="1" applyBorder="1" applyAlignment="1">
      <alignment horizontal="left"/>
    </xf>
    <xf numFmtId="49" fontId="1" fillId="0" borderId="30" xfId="0" applyNumberFormat="1" applyFont="1" applyFill="1" applyBorder="1" applyAlignment="1">
      <alignment horizontal="left"/>
    </xf>
    <xf numFmtId="1" fontId="1" fillId="0" borderId="18" xfId="0" applyNumberFormat="1" applyFont="1" applyBorder="1" applyAlignment="1">
      <alignment horizontal="left"/>
    </xf>
    <xf numFmtId="1" fontId="0" fillId="0" borderId="18" xfId="0" applyNumberFormat="1" applyBorder="1"/>
    <xf numFmtId="1" fontId="1" fillId="0" borderId="18" xfId="0" applyNumberFormat="1" applyFont="1" applyFill="1" applyBorder="1"/>
    <xf numFmtId="1" fontId="1" fillId="0" borderId="20" xfId="0" applyNumberFormat="1" applyFont="1" applyFill="1" applyBorder="1"/>
    <xf numFmtId="1" fontId="0" fillId="0" borderId="0" xfId="0" applyNumberFormat="1" applyFill="1" applyBorder="1"/>
    <xf numFmtId="1" fontId="0" fillId="0" borderId="21" xfId="0" applyNumberFormat="1" applyFill="1" applyBorder="1"/>
    <xf numFmtId="14" fontId="0" fillId="0" borderId="21" xfId="0" applyNumberFormat="1" applyFill="1" applyBorder="1" applyAlignment="1">
      <alignment horizontal="left"/>
    </xf>
    <xf numFmtId="164" fontId="0" fillId="0" borderId="33" xfId="3" applyNumberFormat="1" applyFont="1" applyFill="1" applyBorder="1" applyAlignment="1">
      <alignment horizontal="left"/>
    </xf>
    <xf numFmtId="164" fontId="0" fillId="0" borderId="27" xfId="3" applyNumberFormat="1" applyFont="1" applyFill="1" applyBorder="1" applyAlignment="1">
      <alignment horizontal="left"/>
    </xf>
    <xf numFmtId="164" fontId="0" fillId="0" borderId="30" xfId="3" applyNumberFormat="1" applyFont="1" applyFill="1" applyBorder="1" applyAlignment="1">
      <alignment horizontal="left"/>
    </xf>
    <xf numFmtId="164" fontId="1" fillId="0" borderId="34" xfId="3" applyNumberFormat="1" applyFont="1" applyFill="1" applyBorder="1" applyAlignment="1">
      <alignment horizontal="right"/>
    </xf>
    <xf numFmtId="164" fontId="1" fillId="0" borderId="28" xfId="3" applyNumberFormat="1" applyFont="1" applyFill="1" applyBorder="1" applyAlignment="1">
      <alignment horizontal="right"/>
    </xf>
    <xf numFmtId="164" fontId="1" fillId="0" borderId="31" xfId="3" applyNumberFormat="1" applyFont="1" applyFill="1" applyBorder="1" applyAlignment="1">
      <alignment horizontal="right"/>
    </xf>
    <xf numFmtId="164" fontId="1" fillId="0" borderId="33" xfId="0" applyNumberFormat="1" applyFont="1" applyFill="1" applyBorder="1" applyAlignment="1">
      <alignment horizontal="right"/>
    </xf>
    <xf numFmtId="164" fontId="0" fillId="0" borderId="34" xfId="3" applyNumberFormat="1" applyFon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24" xfId="0" applyNumberFormat="1" applyBorder="1" applyAlignment="1">
      <alignment horizontal="right"/>
    </xf>
    <xf numFmtId="164" fontId="1" fillId="0" borderId="25" xfId="0" applyNumberFormat="1" applyFon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28" xfId="0" applyNumberFormat="1" applyBorder="1" applyAlignment="1">
      <alignment horizontal="right"/>
    </xf>
    <xf numFmtId="164" fontId="0" fillId="0" borderId="30" xfId="0" applyNumberFormat="1" applyBorder="1" applyAlignment="1">
      <alignment horizontal="right"/>
    </xf>
    <xf numFmtId="164" fontId="0" fillId="0" borderId="31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164" fontId="0" fillId="0" borderId="0" xfId="3" applyNumberFormat="1" applyFont="1" applyFill="1" applyBorder="1"/>
    <xf numFmtId="164" fontId="0" fillId="0" borderId="21" xfId="3" applyNumberFormat="1" applyFont="1" applyFill="1" applyBorder="1"/>
    <xf numFmtId="164" fontId="0" fillId="0" borderId="19" xfId="3" applyNumberFormat="1" applyFont="1" applyFill="1" applyBorder="1"/>
    <xf numFmtId="164" fontId="0" fillId="0" borderId="22" xfId="3" applyNumberFormat="1" applyFont="1" applyFill="1" applyBorder="1"/>
    <xf numFmtId="1" fontId="0" fillId="0" borderId="18" xfId="0" applyNumberFormat="1" applyFill="1" applyBorder="1" applyAlignment="1">
      <alignment horizontal="left"/>
    </xf>
    <xf numFmtId="49" fontId="0" fillId="0" borderId="0" xfId="3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164" fontId="0" fillId="0" borderId="19" xfId="3" applyNumberFormat="1" applyFont="1" applyFill="1" applyBorder="1" applyAlignment="1">
      <alignment horizontal="right"/>
    </xf>
    <xf numFmtId="14" fontId="1" fillId="0" borderId="0" xfId="3" applyNumberFormat="1" applyFont="1" applyFill="1" applyBorder="1" applyAlignment="1">
      <alignment horizontal="left"/>
    </xf>
    <xf numFmtId="164" fontId="1" fillId="0" borderId="19" xfId="0" applyNumberFormat="1" applyFont="1" applyBorder="1" applyAlignment="1">
      <alignment horizontal="right"/>
    </xf>
    <xf numFmtId="14" fontId="0" fillId="0" borderId="30" xfId="3" applyNumberFormat="1" applyFont="1" applyFill="1" applyBorder="1" applyAlignment="1">
      <alignment horizontal="left"/>
    </xf>
    <xf numFmtId="49" fontId="0" fillId="0" borderId="27" xfId="0" quotePrefix="1" applyNumberFormat="1" applyFill="1" applyBorder="1" applyAlignment="1">
      <alignment horizontal="left"/>
    </xf>
    <xf numFmtId="0" fontId="14" fillId="10" borderId="0" xfId="0" applyFont="1" applyFill="1" applyAlignment="1">
      <alignment horizontal="left"/>
    </xf>
    <xf numFmtId="0" fontId="14" fillId="10" borderId="16" xfId="0" applyFont="1" applyFill="1" applyBorder="1" applyAlignment="1">
      <alignment horizontal="left"/>
    </xf>
    <xf numFmtId="0" fontId="14" fillId="10" borderId="9" xfId="0" applyFont="1" applyFill="1" applyBorder="1" applyAlignment="1">
      <alignment horizontal="left"/>
    </xf>
    <xf numFmtId="0" fontId="14" fillId="10" borderId="17" xfId="0" applyFont="1" applyFill="1" applyBorder="1" applyAlignment="1">
      <alignment horizontal="left"/>
    </xf>
    <xf numFmtId="0" fontId="14" fillId="10" borderId="16" xfId="0" applyFont="1" applyFill="1" applyBorder="1" applyAlignment="1">
      <alignment horizontal="left" vertical="center"/>
    </xf>
    <xf numFmtId="0" fontId="14" fillId="10" borderId="9" xfId="0" applyFont="1" applyFill="1" applyBorder="1" applyAlignment="1">
      <alignment horizontal="left" vertical="center"/>
    </xf>
    <xf numFmtId="0" fontId="14" fillId="10" borderId="17" xfId="0" applyFont="1" applyFill="1" applyBorder="1" applyAlignment="1">
      <alignment horizontal="left" vertical="center"/>
    </xf>
  </cellXfs>
  <cellStyles count="9">
    <cellStyle name="Prozent" xfId="7" builtinId="5"/>
    <cellStyle name="Prozent 2" xfId="2" xr:uid="{00000000-0005-0000-0000-000001000000}"/>
    <cellStyle name="Standard" xfId="0" builtinId="0"/>
    <cellStyle name="Standard 2" xfId="8" xr:uid="{B917F548-52FA-483E-B749-381B95CAAD32}"/>
    <cellStyle name="Währung" xfId="3" builtinId="4"/>
    <cellStyle name="Währung 2" xfId="1" xr:uid="{00000000-0005-0000-0000-000004000000}"/>
    <cellStyle name="Währung 2 2" xfId="6" xr:uid="{00000000-0005-0000-0000-000005000000}"/>
    <cellStyle name="Währung 3" xfId="4" xr:uid="{00000000-0005-0000-0000-000006000000}"/>
    <cellStyle name="Währung 3 2" xfId="5" xr:uid="{00000000-0005-0000-0000-000007000000}"/>
  </cellStyles>
  <dxfs count="7"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7EFFF"/>
      <color rgb="FFCCEC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6D51F-CE6A-40B5-A88C-939B3AC844FB}">
  <dimension ref="A1:E43"/>
  <sheetViews>
    <sheetView tabSelected="1" zoomScaleNormal="100" workbookViewId="0">
      <selection activeCell="E11" sqref="E11"/>
    </sheetView>
  </sheetViews>
  <sheetFormatPr baseColWidth="10" defaultColWidth="11.46875" defaultRowHeight="12.7" x14ac:dyDescent="0.4"/>
  <cols>
    <col min="1" max="1" width="37" bestFit="1" customWidth="1"/>
    <col min="3" max="3" width="16.52734375" bestFit="1" customWidth="1"/>
    <col min="4" max="4" width="22" bestFit="1" customWidth="1"/>
    <col min="5" max="5" width="14.234375" bestFit="1" customWidth="1"/>
    <col min="7" max="7" width="13.8203125" bestFit="1" customWidth="1"/>
    <col min="8" max="8" width="12.52734375" bestFit="1" customWidth="1"/>
  </cols>
  <sheetData>
    <row r="1" spans="1:5" ht="17.7" x14ac:dyDescent="0.55000000000000004">
      <c r="A1" s="228" t="s">
        <v>24</v>
      </c>
      <c r="B1" s="228"/>
      <c r="C1" s="228"/>
      <c r="D1" s="228"/>
      <c r="E1" s="228"/>
    </row>
    <row r="2" spans="1:5" x14ac:dyDescent="0.4">
      <c r="A2" s="47"/>
      <c r="B2" s="47"/>
      <c r="C2" s="47"/>
      <c r="D2" s="47"/>
      <c r="E2" s="47"/>
    </row>
    <row r="3" spans="1:5" x14ac:dyDescent="0.4">
      <c r="A3" s="47" t="s">
        <v>82</v>
      </c>
      <c r="B3" s="93" t="s">
        <v>38</v>
      </c>
      <c r="C3" s="93"/>
      <c r="D3" s="47"/>
      <c r="E3" s="47"/>
    </row>
    <row r="4" spans="1:5" x14ac:dyDescent="0.4">
      <c r="A4" s="47" t="s">
        <v>83</v>
      </c>
      <c r="B4" s="93" t="s">
        <v>42</v>
      </c>
      <c r="C4" s="93"/>
      <c r="D4" s="47"/>
      <c r="E4" s="47"/>
    </row>
    <row r="5" spans="1:5" x14ac:dyDescent="0.4">
      <c r="A5" s="92" t="s">
        <v>95</v>
      </c>
      <c r="B5" s="93"/>
      <c r="C5" s="93"/>
      <c r="D5" s="47"/>
      <c r="E5" s="47"/>
    </row>
    <row r="6" spans="1:5" x14ac:dyDescent="0.4">
      <c r="A6" s="47" t="s">
        <v>68</v>
      </c>
      <c r="B6" s="93" t="s">
        <v>39</v>
      </c>
      <c r="C6" s="93"/>
      <c r="D6" s="47"/>
      <c r="E6" s="47"/>
    </row>
    <row r="7" spans="1:5" x14ac:dyDescent="0.4">
      <c r="A7" s="47" t="s">
        <v>40</v>
      </c>
      <c r="B7" s="95">
        <v>43344</v>
      </c>
      <c r="C7" s="149">
        <v>44074</v>
      </c>
      <c r="D7" s="47"/>
      <c r="E7" s="47"/>
    </row>
    <row r="8" spans="1:5" x14ac:dyDescent="0.4">
      <c r="A8" s="47" t="s">
        <v>41</v>
      </c>
      <c r="B8" s="145">
        <v>24</v>
      </c>
      <c r="C8" s="94"/>
      <c r="D8" s="47"/>
      <c r="E8" s="47"/>
    </row>
    <row r="9" spans="1:5" x14ac:dyDescent="0.4">
      <c r="A9" s="47" t="s">
        <v>118</v>
      </c>
      <c r="B9" s="95">
        <v>43709</v>
      </c>
      <c r="C9" s="149">
        <v>43830</v>
      </c>
      <c r="D9" s="47"/>
      <c r="E9" s="47"/>
    </row>
    <row r="10" spans="1:5" x14ac:dyDescent="0.4">
      <c r="A10" s="47"/>
      <c r="B10" s="95"/>
      <c r="C10" s="149"/>
      <c r="D10" s="47"/>
      <c r="E10" s="47"/>
    </row>
    <row r="11" spans="1:5" x14ac:dyDescent="0.4">
      <c r="A11" s="2"/>
      <c r="B11" s="2"/>
      <c r="C11" s="2"/>
      <c r="D11" s="2"/>
    </row>
    <row r="12" spans="1:5" ht="18.350000000000001" thickBot="1" x14ac:dyDescent="0.65">
      <c r="A12" s="29" t="s">
        <v>69</v>
      </c>
    </row>
    <row r="13" spans="1:5" ht="29" thickBot="1" x14ac:dyDescent="0.45">
      <c r="A13" s="6"/>
      <c r="C13" s="7" t="s">
        <v>70</v>
      </c>
      <c r="D13" s="7" t="s">
        <v>71</v>
      </c>
      <c r="E13" s="8" t="s">
        <v>72</v>
      </c>
    </row>
    <row r="14" spans="1:5" x14ac:dyDescent="0.4">
      <c r="A14" s="9" t="s">
        <v>33</v>
      </c>
      <c r="B14" s="10"/>
      <c r="C14" s="11">
        <v>100000</v>
      </c>
      <c r="D14" s="11">
        <f>Zusammenfassung!C13</f>
        <v>1239.48</v>
      </c>
      <c r="E14" s="12">
        <f>C14-D14</f>
        <v>98760.52</v>
      </c>
    </row>
    <row r="15" spans="1:5" x14ac:dyDescent="0.4">
      <c r="A15" s="13" t="s">
        <v>73</v>
      </c>
      <c r="C15" s="11">
        <v>100000</v>
      </c>
      <c r="D15" s="11">
        <f>Zusammenfassung!C15</f>
        <v>192</v>
      </c>
      <c r="E15" s="12">
        <f t="shared" ref="E15:E21" si="0">C15-D15</f>
        <v>99808</v>
      </c>
    </row>
    <row r="16" spans="1:5" x14ac:dyDescent="0.4">
      <c r="A16" s="13" t="s">
        <v>4</v>
      </c>
      <c r="C16" s="11">
        <v>100000</v>
      </c>
      <c r="D16" s="11">
        <f>Zusammenfassung!C21</f>
        <v>98.42</v>
      </c>
      <c r="E16" s="12">
        <f t="shared" si="0"/>
        <v>99901.58</v>
      </c>
    </row>
    <row r="17" spans="1:5" x14ac:dyDescent="0.4">
      <c r="A17" s="13" t="s">
        <v>127</v>
      </c>
      <c r="C17" s="11">
        <v>100000</v>
      </c>
      <c r="D17" s="11">
        <f>Zusammenfassung!C23</f>
        <v>21</v>
      </c>
      <c r="E17" s="12">
        <f t="shared" ref="E17" si="1">C17-D17</f>
        <v>99979</v>
      </c>
    </row>
    <row r="18" spans="1:5" x14ac:dyDescent="0.4">
      <c r="A18" s="13" t="s">
        <v>34</v>
      </c>
      <c r="C18" s="11">
        <v>100000</v>
      </c>
      <c r="D18" s="11">
        <f>Zusammenfassung!C17</f>
        <v>123</v>
      </c>
      <c r="E18" s="12">
        <f t="shared" si="0"/>
        <v>99877</v>
      </c>
    </row>
    <row r="19" spans="1:5" x14ac:dyDescent="0.4">
      <c r="A19" s="14" t="s">
        <v>74</v>
      </c>
      <c r="C19" s="11">
        <v>100000</v>
      </c>
      <c r="D19" s="11">
        <f>Zusammenfassung!C27</f>
        <v>1302.3152777777777</v>
      </c>
      <c r="E19" s="12">
        <f t="shared" si="0"/>
        <v>98697.684722222228</v>
      </c>
    </row>
    <row r="20" spans="1:5" x14ac:dyDescent="0.4">
      <c r="A20" s="13" t="s">
        <v>1</v>
      </c>
      <c r="C20" s="11">
        <v>100000</v>
      </c>
      <c r="D20" s="11">
        <f>Zusammenfassung!C19</f>
        <v>4.166666666666667</v>
      </c>
      <c r="E20" s="12">
        <f t="shared" si="0"/>
        <v>99995.833333333328</v>
      </c>
    </row>
    <row r="21" spans="1:5" x14ac:dyDescent="0.4">
      <c r="A21" s="13" t="s">
        <v>75</v>
      </c>
      <c r="C21" s="11">
        <v>100000</v>
      </c>
      <c r="D21" s="11">
        <f>Zusammenfassung!C14+Zusammenfassung!C16+Zusammenfassung!C18+Zusammenfassung!C20+Zusammenfassung!C22+Zusammenfassung!C24+Zusammenfassung!C26+Zusammenfassung!C28+Zusammenfassung!C30</f>
        <v>912.26424400252517</v>
      </c>
      <c r="E21" s="12">
        <f t="shared" si="0"/>
        <v>99087.735755997477</v>
      </c>
    </row>
    <row r="22" spans="1:5" x14ac:dyDescent="0.4">
      <c r="A22" s="9" t="s">
        <v>65</v>
      </c>
      <c r="C22" s="11">
        <v>100000</v>
      </c>
      <c r="D22" s="11">
        <f>Zusammenfassung!C25</f>
        <v>13.636363636363635</v>
      </c>
      <c r="E22" s="12">
        <f>C22-D22</f>
        <v>99986.363636363632</v>
      </c>
    </row>
    <row r="23" spans="1:5" ht="13" thickBot="1" x14ac:dyDescent="0.45">
      <c r="A23" s="15" t="s">
        <v>5</v>
      </c>
      <c r="B23" s="16"/>
      <c r="C23" s="17">
        <f>SUM(C14:C22)</f>
        <v>900000</v>
      </c>
      <c r="D23" s="17">
        <f>SUM(D14:D22)</f>
        <v>3906.282552083333</v>
      </c>
      <c r="E23" s="18">
        <f>SUM(E14:E22)</f>
        <v>896093.71744791674</v>
      </c>
    </row>
    <row r="24" spans="1:5" ht="13" thickTop="1" x14ac:dyDescent="0.4">
      <c r="A24" s="13"/>
      <c r="B24" s="11"/>
      <c r="C24" s="19"/>
    </row>
    <row r="26" spans="1:5" ht="18.350000000000001" thickBot="1" x14ac:dyDescent="0.65">
      <c r="A26" s="5" t="s">
        <v>76</v>
      </c>
    </row>
    <row r="27" spans="1:5" ht="29" thickBot="1" x14ac:dyDescent="0.45">
      <c r="B27" s="20" t="s">
        <v>77</v>
      </c>
      <c r="C27" s="20" t="s">
        <v>78</v>
      </c>
      <c r="D27" s="20" t="s">
        <v>79</v>
      </c>
      <c r="E27" s="21" t="s">
        <v>80</v>
      </c>
    </row>
    <row r="28" spans="1:5" ht="14.35" x14ac:dyDescent="0.5">
      <c r="A28" s="22" t="str">
        <f>B6</f>
        <v>ecoPlus</v>
      </c>
      <c r="B28" s="23">
        <v>0.85</v>
      </c>
      <c r="C28" s="24">
        <f>C31*B28</f>
        <v>137700</v>
      </c>
      <c r="D28" s="24">
        <f>B28*D31</f>
        <v>106437</v>
      </c>
      <c r="E28" s="25">
        <f>C28-D28</f>
        <v>31263</v>
      </c>
    </row>
    <row r="29" spans="1:5" ht="14.35" x14ac:dyDescent="0.5">
      <c r="A29" s="26" t="s">
        <v>81</v>
      </c>
      <c r="B29" s="27">
        <f>1-B28</f>
        <v>0.15000000000000002</v>
      </c>
      <c r="C29" s="11">
        <f>C31*B29</f>
        <v>24300.000000000004</v>
      </c>
      <c r="D29" s="11">
        <f>B29*D31</f>
        <v>18783.000000000004</v>
      </c>
      <c r="E29" s="12">
        <f>C29-D29</f>
        <v>5517</v>
      </c>
    </row>
    <row r="30" spans="1:5" ht="14.35" x14ac:dyDescent="0.5">
      <c r="A30" s="30" t="s">
        <v>94</v>
      </c>
      <c r="B30" s="27">
        <v>0</v>
      </c>
      <c r="C30" s="11">
        <f>C31*B30</f>
        <v>0</v>
      </c>
      <c r="D30" s="11">
        <f>B30*D31</f>
        <v>0</v>
      </c>
      <c r="E30" s="12">
        <v>0</v>
      </c>
    </row>
    <row r="31" spans="1:5" ht="13" thickBot="1" x14ac:dyDescent="0.45">
      <c r="A31" s="15" t="s">
        <v>5</v>
      </c>
      <c r="B31" s="16"/>
      <c r="C31" s="28">
        <v>162000</v>
      </c>
      <c r="D31" s="17">
        <f>Zusammenfassung!C40</f>
        <v>125220</v>
      </c>
      <c r="E31" s="18">
        <f>SUM(E28:E30)</f>
        <v>36780</v>
      </c>
    </row>
    <row r="32" spans="1:5" ht="13" thickTop="1" x14ac:dyDescent="0.4"/>
    <row r="35" spans="1:2" ht="18" x14ac:dyDescent="0.6">
      <c r="A35" s="5" t="s">
        <v>25</v>
      </c>
      <c r="B35" s="2"/>
    </row>
    <row r="36" spans="1:2" x14ac:dyDescent="0.4">
      <c r="A36" s="146" t="s">
        <v>26</v>
      </c>
      <c r="B36" s="147">
        <v>0.25</v>
      </c>
    </row>
    <row r="37" spans="1:2" x14ac:dyDescent="0.4">
      <c r="A37" s="146" t="s">
        <v>134</v>
      </c>
      <c r="B37" s="147">
        <v>0.25</v>
      </c>
    </row>
    <row r="38" spans="1:2" x14ac:dyDescent="0.4">
      <c r="A38" s="146" t="s">
        <v>27</v>
      </c>
      <c r="B38" s="147">
        <v>0.25</v>
      </c>
    </row>
    <row r="39" spans="1:2" x14ac:dyDescent="0.4">
      <c r="A39" s="146" t="s">
        <v>28</v>
      </c>
      <c r="B39" s="147">
        <v>-1</v>
      </c>
    </row>
    <row r="40" spans="1:2" x14ac:dyDescent="0.4">
      <c r="A40" s="146" t="s">
        <v>29</v>
      </c>
      <c r="B40" s="147">
        <v>0.25</v>
      </c>
    </row>
    <row r="41" spans="1:2" x14ac:dyDescent="0.4">
      <c r="A41" s="146" t="s">
        <v>30</v>
      </c>
      <c r="B41" s="147">
        <v>-1</v>
      </c>
    </row>
    <row r="42" spans="1:2" x14ac:dyDescent="0.4">
      <c r="A42" s="146" t="s">
        <v>31</v>
      </c>
      <c r="B42" s="147">
        <v>0.25</v>
      </c>
    </row>
    <row r="43" spans="1:2" x14ac:dyDescent="0.4">
      <c r="A43" s="146" t="s">
        <v>32</v>
      </c>
      <c r="B43" s="147">
        <v>0.05</v>
      </c>
    </row>
  </sheetData>
  <mergeCells count="1">
    <mergeCell ref="A1:E1"/>
  </mergeCells>
  <conditionalFormatting sqref="E14:E16 E18:E22">
    <cfRule type="cellIs" dxfId="6" priority="6" operator="lessThan">
      <formula>0</formula>
    </cfRule>
    <cfRule type="expression" dxfId="5" priority="7">
      <formula>"&lt;0"</formula>
    </cfRule>
  </conditionalFormatting>
  <conditionalFormatting sqref="E28:E30">
    <cfRule type="cellIs" dxfId="4" priority="4" operator="lessThan">
      <formula>0</formula>
    </cfRule>
    <cfRule type="expression" dxfId="3" priority="5">
      <formula>"&lt;0"</formula>
    </cfRule>
  </conditionalFormatting>
  <conditionalFormatting sqref="C31">
    <cfRule type="cellIs" dxfId="2" priority="3" operator="equal">
      <formula>$C$19</formula>
    </cfRule>
  </conditionalFormatting>
  <conditionalFormatting sqref="E17">
    <cfRule type="cellIs" dxfId="1" priority="1" operator="lessThan">
      <formula>0</formula>
    </cfRule>
    <cfRule type="expression" dxfId="0" priority="2">
      <formula>"&lt;0"</formula>
    </cfRule>
  </conditionalFormatting>
  <pageMargins left="0.7" right="0.7" top="0.78740157499999996" bottom="0.78740157499999996" header="0.3" footer="0.3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E2ADF-B630-4ECE-B558-97C5C317E9E3}">
  <dimension ref="A1:M24"/>
  <sheetViews>
    <sheetView workbookViewId="0">
      <selection activeCell="L4" sqref="L4"/>
    </sheetView>
  </sheetViews>
  <sheetFormatPr baseColWidth="10" defaultColWidth="11.46875" defaultRowHeight="12.7" x14ac:dyDescent="0.4"/>
  <cols>
    <col min="2" max="2" width="44.64453125" customWidth="1"/>
    <col min="3" max="3" width="18.8203125" bestFit="1" customWidth="1"/>
    <col min="4" max="4" width="22.52734375" customWidth="1"/>
    <col min="5" max="5" width="11.29296875" style="3" customWidth="1"/>
    <col min="6" max="6" width="18.8203125" style="3" customWidth="1"/>
    <col min="7" max="7" width="21.29296875" style="1" customWidth="1"/>
    <col min="8" max="8" width="14.8203125" bestFit="1" customWidth="1"/>
    <col min="9" max="9" width="19.52734375" bestFit="1" customWidth="1"/>
    <col min="10" max="10" width="18.8203125" style="4" bestFit="1" customWidth="1"/>
    <col min="11" max="11" width="14" style="1" customWidth="1"/>
    <col min="12" max="12" width="24.29296875" style="1" bestFit="1" customWidth="1"/>
    <col min="13" max="13" width="10.703125" style="1" bestFit="1" customWidth="1"/>
  </cols>
  <sheetData>
    <row r="1" spans="1:11" ht="21.75" customHeight="1" x14ac:dyDescent="0.55000000000000004">
      <c r="A1" s="229" t="s">
        <v>35</v>
      </c>
      <c r="B1" s="230"/>
      <c r="C1" s="230"/>
      <c r="D1" s="230"/>
      <c r="E1" s="230"/>
      <c r="F1" s="230"/>
      <c r="G1" s="230"/>
      <c r="H1" s="230"/>
      <c r="I1" s="230"/>
      <c r="J1" s="230"/>
      <c r="K1" s="231"/>
    </row>
    <row r="2" spans="1:11" ht="18.75" customHeight="1" x14ac:dyDescent="0.4">
      <c r="A2" s="96" t="s">
        <v>85</v>
      </c>
      <c r="B2" s="97" t="s">
        <v>104</v>
      </c>
      <c r="C2" s="97"/>
      <c r="D2" s="97"/>
      <c r="E2" s="98"/>
      <c r="F2" s="98"/>
      <c r="G2" s="99"/>
      <c r="H2" s="97"/>
      <c r="I2" s="97"/>
      <c r="J2" s="100"/>
      <c r="K2" s="101"/>
    </row>
    <row r="3" spans="1:11" ht="13.5" customHeight="1" x14ac:dyDescent="0.4">
      <c r="A3" s="54">
        <f>Stammdaten!B9</f>
        <v>43709</v>
      </c>
      <c r="B3" s="55">
        <f>Stammdaten!C9</f>
        <v>43830</v>
      </c>
      <c r="C3" s="97"/>
      <c r="D3" s="97"/>
      <c r="E3" s="98"/>
      <c r="F3" s="98"/>
      <c r="G3" s="99"/>
      <c r="H3" s="97"/>
      <c r="I3" s="97"/>
      <c r="J3" s="100"/>
      <c r="K3" s="101"/>
    </row>
    <row r="4" spans="1:11" ht="20.25" customHeight="1" x14ac:dyDescent="0.4">
      <c r="A4" s="39" t="s">
        <v>92</v>
      </c>
      <c r="B4" s="37" t="s">
        <v>2</v>
      </c>
      <c r="C4" s="106" t="s">
        <v>115</v>
      </c>
      <c r="D4" s="38" t="s">
        <v>17</v>
      </c>
      <c r="E4" s="37" t="s">
        <v>111</v>
      </c>
      <c r="F4" s="37" t="s">
        <v>119</v>
      </c>
      <c r="G4" s="37" t="s">
        <v>112</v>
      </c>
      <c r="H4" s="107" t="s">
        <v>113</v>
      </c>
      <c r="I4" s="38" t="s">
        <v>67</v>
      </c>
      <c r="J4" s="38" t="s">
        <v>114</v>
      </c>
      <c r="K4" s="43" t="s">
        <v>36</v>
      </c>
    </row>
    <row r="5" spans="1:11" x14ac:dyDescent="0.4">
      <c r="A5" s="191">
        <v>1</v>
      </c>
      <c r="B5" s="167" t="s">
        <v>55</v>
      </c>
      <c r="C5" s="102"/>
      <c r="D5" s="216">
        <v>5</v>
      </c>
      <c r="E5" s="193">
        <v>3600</v>
      </c>
      <c r="F5" s="167" t="s">
        <v>123</v>
      </c>
      <c r="G5" s="193">
        <v>1</v>
      </c>
      <c r="H5" s="103">
        <v>0.5</v>
      </c>
      <c r="I5" s="216"/>
      <c r="J5" s="216">
        <v>100000</v>
      </c>
      <c r="K5" s="218">
        <v>5</v>
      </c>
    </row>
    <row r="6" spans="1:11" x14ac:dyDescent="0.4">
      <c r="A6" s="191">
        <v>1</v>
      </c>
      <c r="B6" s="172" t="s">
        <v>109</v>
      </c>
      <c r="C6" s="102">
        <v>42788</v>
      </c>
      <c r="D6" s="216">
        <f t="shared" ref="D6:D7" si="0">J6/E6</f>
        <v>413.82305555555553</v>
      </c>
      <c r="E6" s="193">
        <v>36</v>
      </c>
      <c r="F6" s="167"/>
      <c r="G6" s="193">
        <v>3</v>
      </c>
      <c r="H6" s="103">
        <v>1</v>
      </c>
      <c r="I6" s="216">
        <v>14897.63</v>
      </c>
      <c r="J6" s="216">
        <v>14897.63</v>
      </c>
      <c r="K6" s="218">
        <f t="shared" ref="K6:K7" si="1">G6*H6*D6</f>
        <v>1241.4691666666665</v>
      </c>
    </row>
    <row r="7" spans="1:11" x14ac:dyDescent="0.4">
      <c r="A7" s="192">
        <v>1</v>
      </c>
      <c r="B7" s="173" t="s">
        <v>110</v>
      </c>
      <c r="C7" s="104">
        <v>43124</v>
      </c>
      <c r="D7" s="217">
        <f t="shared" si="0"/>
        <v>27.923055555555557</v>
      </c>
      <c r="E7" s="194">
        <v>36</v>
      </c>
      <c r="F7" s="161"/>
      <c r="G7" s="194">
        <v>2</v>
      </c>
      <c r="H7" s="105">
        <v>1</v>
      </c>
      <c r="I7" s="217"/>
      <c r="J7" s="217">
        <v>1005.23</v>
      </c>
      <c r="K7" s="219">
        <f t="shared" si="1"/>
        <v>55.846111111111114</v>
      </c>
    </row>
    <row r="8" spans="1:11" x14ac:dyDescent="0.4">
      <c r="A8" s="31"/>
      <c r="B8" s="31"/>
      <c r="C8" s="87"/>
      <c r="D8" s="32"/>
      <c r="E8" s="31"/>
      <c r="F8" s="31"/>
      <c r="G8" s="31"/>
      <c r="H8" s="33"/>
      <c r="I8" s="32"/>
      <c r="J8" s="32"/>
      <c r="K8" s="32"/>
    </row>
    <row r="9" spans="1:11" x14ac:dyDescent="0.4">
      <c r="A9" s="31"/>
      <c r="B9" s="31"/>
      <c r="C9" s="87"/>
      <c r="D9" s="32"/>
      <c r="E9" s="31"/>
      <c r="F9" s="31"/>
      <c r="G9" s="31"/>
      <c r="H9" s="33"/>
      <c r="I9" s="32"/>
      <c r="J9" s="32"/>
      <c r="K9" s="32"/>
    </row>
    <row r="10" spans="1:11" x14ac:dyDescent="0.4">
      <c r="A10" s="31"/>
      <c r="B10" s="31"/>
      <c r="C10" s="87"/>
      <c r="D10" s="32"/>
      <c r="E10" s="31"/>
      <c r="F10" s="31"/>
      <c r="G10" s="31"/>
      <c r="H10" s="33"/>
      <c r="I10" s="32"/>
      <c r="J10" s="32"/>
      <c r="K10" s="32"/>
    </row>
    <row r="11" spans="1:11" x14ac:dyDescent="0.4">
      <c r="A11" s="31"/>
      <c r="B11" s="31"/>
      <c r="C11" s="87"/>
      <c r="D11" s="32"/>
      <c r="E11" s="31"/>
      <c r="F11" s="31"/>
      <c r="G11" s="31"/>
      <c r="H11" s="33"/>
      <c r="I11" s="32"/>
      <c r="J11" s="32"/>
      <c r="K11" s="32"/>
    </row>
    <row r="12" spans="1:11" x14ac:dyDescent="0.4">
      <c r="A12" s="31"/>
      <c r="B12" s="31"/>
      <c r="C12" s="87"/>
      <c r="D12" s="32"/>
      <c r="E12" s="31"/>
      <c r="F12" s="31"/>
      <c r="G12" s="31"/>
      <c r="H12" s="33"/>
      <c r="I12" s="32"/>
      <c r="J12" s="32"/>
      <c r="K12" s="32"/>
    </row>
    <row r="13" spans="1:11" x14ac:dyDescent="0.4">
      <c r="A13" s="31"/>
      <c r="B13" s="31"/>
      <c r="C13" s="87"/>
      <c r="D13" s="32"/>
      <c r="E13" s="31"/>
      <c r="F13" s="31"/>
      <c r="G13" s="31"/>
      <c r="H13" s="33"/>
      <c r="I13" s="32"/>
      <c r="J13" s="32"/>
      <c r="K13" s="32"/>
    </row>
    <row r="14" spans="1:11" x14ac:dyDescent="0.4">
      <c r="A14" s="31"/>
      <c r="B14" s="31"/>
      <c r="C14" s="87"/>
      <c r="D14" s="32"/>
      <c r="E14" s="31"/>
      <c r="F14" s="31"/>
      <c r="G14" s="31"/>
      <c r="H14" s="33"/>
      <c r="I14" s="32"/>
      <c r="J14" s="32"/>
      <c r="K14" s="32"/>
    </row>
    <row r="15" spans="1:11" x14ac:dyDescent="0.4">
      <c r="A15" s="31"/>
      <c r="B15" s="31"/>
      <c r="C15" s="87"/>
      <c r="D15" s="32"/>
      <c r="E15" s="31"/>
      <c r="F15" s="31"/>
      <c r="G15" s="31"/>
      <c r="H15" s="33"/>
      <c r="I15" s="32"/>
      <c r="J15" s="32"/>
      <c r="K15" s="32"/>
    </row>
    <row r="16" spans="1:11" x14ac:dyDescent="0.4">
      <c r="A16" s="31"/>
      <c r="B16" s="31"/>
      <c r="C16" s="87"/>
      <c r="D16" s="32"/>
      <c r="E16" s="31"/>
      <c r="F16" s="31"/>
      <c r="G16" s="31"/>
      <c r="H16" s="33"/>
      <c r="I16" s="32"/>
      <c r="J16" s="32"/>
      <c r="K16" s="32"/>
    </row>
    <row r="17" spans="1:11" x14ac:dyDescent="0.4">
      <c r="A17" s="31"/>
      <c r="B17" s="31"/>
      <c r="C17" s="87"/>
      <c r="D17" s="32"/>
      <c r="E17" s="31"/>
      <c r="F17" s="31"/>
      <c r="G17" s="31"/>
      <c r="H17" s="33"/>
      <c r="I17" s="32"/>
      <c r="J17" s="32"/>
      <c r="K17" s="32"/>
    </row>
    <row r="18" spans="1:11" x14ac:dyDescent="0.4">
      <c r="A18" s="31"/>
      <c r="B18" s="31"/>
      <c r="C18" s="87"/>
      <c r="D18" s="32"/>
      <c r="E18" s="31"/>
      <c r="F18" s="31"/>
      <c r="G18" s="31"/>
      <c r="H18" s="33"/>
      <c r="I18" s="32"/>
      <c r="J18" s="32"/>
      <c r="K18" s="32"/>
    </row>
    <row r="19" spans="1:11" x14ac:dyDescent="0.4">
      <c r="A19" s="31"/>
      <c r="B19" s="31"/>
      <c r="C19" s="87"/>
      <c r="D19" s="32"/>
      <c r="E19" s="31"/>
      <c r="F19" s="31"/>
      <c r="G19" s="31"/>
      <c r="H19" s="33"/>
      <c r="I19" s="32"/>
      <c r="J19" s="32"/>
      <c r="K19" s="32"/>
    </row>
    <row r="20" spans="1:11" x14ac:dyDescent="0.4">
      <c r="A20" s="31"/>
      <c r="B20" s="31"/>
      <c r="C20" s="87"/>
      <c r="D20" s="32"/>
      <c r="E20" s="31"/>
      <c r="F20" s="31"/>
      <c r="G20" s="31"/>
      <c r="H20" s="33"/>
      <c r="I20" s="32"/>
      <c r="J20" s="32"/>
      <c r="K20" s="32"/>
    </row>
    <row r="21" spans="1:11" x14ac:dyDescent="0.4">
      <c r="A21" s="31"/>
      <c r="B21" s="31"/>
      <c r="C21" s="87"/>
      <c r="D21" s="32"/>
      <c r="E21" s="31"/>
      <c r="F21" s="31"/>
      <c r="G21" s="31"/>
      <c r="H21" s="33"/>
      <c r="I21" s="32"/>
      <c r="J21" s="32"/>
      <c r="K21" s="32"/>
    </row>
    <row r="22" spans="1:11" x14ac:dyDescent="0.4">
      <c r="A22" s="31"/>
      <c r="B22" s="31"/>
      <c r="C22" s="87"/>
      <c r="D22" s="32"/>
      <c r="E22" s="31"/>
      <c r="F22" s="31"/>
      <c r="G22" s="31"/>
      <c r="H22" s="33"/>
      <c r="I22" s="32"/>
      <c r="J22" s="32"/>
      <c r="K22" s="32"/>
    </row>
    <row r="23" spans="1:11" x14ac:dyDescent="0.4">
      <c r="A23" s="31"/>
      <c r="B23" s="31"/>
      <c r="C23" s="87"/>
      <c r="D23" s="32"/>
      <c r="E23" s="31"/>
      <c r="F23" s="31"/>
      <c r="G23" s="31"/>
      <c r="H23" s="33"/>
      <c r="I23" s="32"/>
      <c r="J23" s="32"/>
      <c r="K23" s="32"/>
    </row>
    <row r="24" spans="1:11" x14ac:dyDescent="0.4">
      <c r="A24" s="31"/>
      <c r="B24" s="31"/>
      <c r="C24" s="87"/>
      <c r="D24" s="32"/>
      <c r="E24" s="31"/>
      <c r="F24" s="31"/>
      <c r="G24" s="31"/>
      <c r="H24" s="33"/>
      <c r="I24" s="32"/>
      <c r="J24" s="32"/>
      <c r="K24" s="32"/>
    </row>
  </sheetData>
  <mergeCells count="1">
    <mergeCell ref="A1:K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DD31E-5353-4378-A2A8-7CF419430422}">
  <dimension ref="A1:G12"/>
  <sheetViews>
    <sheetView workbookViewId="0">
      <selection activeCell="H4" sqref="H4"/>
    </sheetView>
  </sheetViews>
  <sheetFormatPr baseColWidth="10" defaultColWidth="11.46875" defaultRowHeight="12.7" x14ac:dyDescent="0.4"/>
  <cols>
    <col min="1" max="1" width="12.46875" customWidth="1"/>
    <col min="2" max="2" width="34.5859375" customWidth="1"/>
    <col min="3" max="3" width="12.29296875" customWidth="1"/>
    <col min="4" max="4" width="14" bestFit="1" customWidth="1"/>
    <col min="5" max="5" width="17.64453125" bestFit="1" customWidth="1"/>
    <col min="6" max="6" width="17.64453125" customWidth="1"/>
    <col min="7" max="7" width="14.52734375" customWidth="1"/>
  </cols>
  <sheetData>
    <row r="1" spans="1:7" ht="23.25" customHeight="1" x14ac:dyDescent="0.55000000000000004">
      <c r="A1" s="229" t="s">
        <v>116</v>
      </c>
      <c r="B1" s="230"/>
      <c r="C1" s="230"/>
      <c r="D1" s="230"/>
      <c r="E1" s="230"/>
      <c r="F1" s="230"/>
      <c r="G1" s="231"/>
    </row>
    <row r="2" spans="1:7" ht="18" customHeight="1" x14ac:dyDescent="0.4">
      <c r="A2" s="50" t="s">
        <v>85</v>
      </c>
      <c r="B2" s="51" t="s">
        <v>104</v>
      </c>
      <c r="C2" s="88"/>
      <c r="D2" s="88"/>
      <c r="E2" s="88"/>
      <c r="F2" s="88"/>
      <c r="G2" s="89"/>
    </row>
    <row r="3" spans="1:7" ht="15.75" customHeight="1" x14ac:dyDescent="0.4">
      <c r="A3" s="54">
        <f>Stammdaten!B9</f>
        <v>43709</v>
      </c>
      <c r="B3" s="55">
        <f>Stammdaten!C9</f>
        <v>43830</v>
      </c>
      <c r="C3" s="88"/>
      <c r="D3" s="88"/>
      <c r="E3" s="88"/>
      <c r="F3" s="88"/>
      <c r="G3" s="89"/>
    </row>
    <row r="4" spans="1:7" ht="17.25" customHeight="1" x14ac:dyDescent="0.4">
      <c r="A4" s="39" t="s">
        <v>8</v>
      </c>
      <c r="B4" s="37" t="s">
        <v>2</v>
      </c>
      <c r="C4" s="37" t="s">
        <v>49</v>
      </c>
      <c r="D4" s="37" t="s">
        <v>88</v>
      </c>
      <c r="E4" s="37" t="s">
        <v>19</v>
      </c>
      <c r="F4" s="37" t="s">
        <v>129</v>
      </c>
      <c r="G4" s="40" t="s">
        <v>36</v>
      </c>
    </row>
    <row r="5" spans="1:7" x14ac:dyDescent="0.4">
      <c r="A5" s="111">
        <v>43709</v>
      </c>
      <c r="B5" s="168" t="s">
        <v>9</v>
      </c>
      <c r="C5" s="169" t="s">
        <v>50</v>
      </c>
      <c r="D5" s="90">
        <v>43709</v>
      </c>
      <c r="E5" s="169" t="s">
        <v>120</v>
      </c>
      <c r="F5" s="218">
        <v>32700</v>
      </c>
      <c r="G5" s="218">
        <v>32700</v>
      </c>
    </row>
    <row r="6" spans="1:7" x14ac:dyDescent="0.4">
      <c r="A6" s="110">
        <v>43710</v>
      </c>
      <c r="B6" s="168" t="s">
        <v>10</v>
      </c>
      <c r="C6" s="169" t="s">
        <v>50</v>
      </c>
      <c r="D6" s="90"/>
      <c r="E6" s="169"/>
      <c r="F6" s="218">
        <v>0</v>
      </c>
      <c r="G6" s="218">
        <v>32700</v>
      </c>
    </row>
    <row r="7" spans="1:7" x14ac:dyDescent="0.4">
      <c r="A7" s="112">
        <v>43712</v>
      </c>
      <c r="B7" s="170" t="s">
        <v>12</v>
      </c>
      <c r="C7" s="171" t="s">
        <v>51</v>
      </c>
      <c r="D7" s="195"/>
      <c r="E7" s="171"/>
      <c r="F7" s="219">
        <v>0</v>
      </c>
      <c r="G7" s="219">
        <v>59820</v>
      </c>
    </row>
    <row r="8" spans="1:7" x14ac:dyDescent="0.4">
      <c r="A8" s="31"/>
      <c r="B8" s="31"/>
      <c r="C8" s="31"/>
      <c r="D8" s="31"/>
      <c r="E8" s="31"/>
      <c r="F8" s="31"/>
      <c r="G8" s="31"/>
    </row>
    <row r="9" spans="1:7" x14ac:dyDescent="0.4">
      <c r="A9" s="31"/>
      <c r="B9" s="31"/>
      <c r="C9" s="31"/>
      <c r="D9" s="31"/>
      <c r="E9" s="31"/>
      <c r="F9" s="31"/>
      <c r="G9" s="31"/>
    </row>
    <row r="10" spans="1:7" x14ac:dyDescent="0.4">
      <c r="A10" s="31"/>
      <c r="B10" s="31"/>
      <c r="C10" s="31"/>
      <c r="D10" s="31"/>
      <c r="E10" s="31"/>
      <c r="F10" s="31"/>
      <c r="G10" s="31"/>
    </row>
    <row r="11" spans="1:7" x14ac:dyDescent="0.4">
      <c r="A11" s="31"/>
      <c r="B11" s="31"/>
      <c r="C11" s="31"/>
      <c r="D11" s="31"/>
      <c r="E11" s="31"/>
      <c r="F11" s="31"/>
      <c r="G11" s="31"/>
    </row>
    <row r="12" spans="1:7" x14ac:dyDescent="0.4">
      <c r="A12" s="31"/>
      <c r="B12" s="31"/>
      <c r="C12" s="31"/>
      <c r="D12" s="31"/>
      <c r="E12" s="31"/>
      <c r="F12" s="31"/>
      <c r="G12" s="31"/>
    </row>
  </sheetData>
  <mergeCells count="1">
    <mergeCell ref="A1:G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47534-E040-46C8-969C-1ED8AD2A017A}">
  <dimension ref="A1:C41"/>
  <sheetViews>
    <sheetView workbookViewId="0">
      <selection activeCell="D11" sqref="D11"/>
    </sheetView>
  </sheetViews>
  <sheetFormatPr baseColWidth="10" defaultColWidth="11.46875" defaultRowHeight="12.7" x14ac:dyDescent="0.4"/>
  <cols>
    <col min="1" max="1" width="42.17578125" bestFit="1" customWidth="1"/>
    <col min="2" max="2" width="18.17578125" customWidth="1"/>
    <col min="3" max="3" width="24" style="1" customWidth="1"/>
  </cols>
  <sheetData>
    <row r="1" spans="1:3" ht="17.7" x14ac:dyDescent="0.55000000000000004">
      <c r="A1" s="229" t="s">
        <v>24</v>
      </c>
      <c r="B1" s="230"/>
      <c r="C1" s="231"/>
    </row>
    <row r="2" spans="1:3" x14ac:dyDescent="0.4">
      <c r="A2" s="128"/>
      <c r="B2" s="52"/>
      <c r="C2" s="53"/>
    </row>
    <row r="3" spans="1:3" x14ac:dyDescent="0.4">
      <c r="A3" s="128" t="s">
        <v>82</v>
      </c>
      <c r="B3" s="113" t="str">
        <f>Stammdaten!B3</f>
        <v>2018-065-01</v>
      </c>
      <c r="C3" s="129"/>
    </row>
    <row r="4" spans="1:3" x14ac:dyDescent="0.4">
      <c r="A4" s="128" t="s">
        <v>83</v>
      </c>
      <c r="B4" s="113" t="str">
        <f>Stammdaten!B4</f>
        <v>MRBC4i</v>
      </c>
      <c r="C4" s="129"/>
    </row>
    <row r="5" spans="1:3" x14ac:dyDescent="0.4">
      <c r="A5" s="130" t="s">
        <v>95</v>
      </c>
      <c r="B5" s="113">
        <f>Stammdaten!B5</f>
        <v>0</v>
      </c>
      <c r="C5" s="129"/>
    </row>
    <row r="6" spans="1:3" x14ac:dyDescent="0.4">
      <c r="A6" s="128" t="s">
        <v>68</v>
      </c>
      <c r="B6" s="113" t="str">
        <f>Stammdaten!B6</f>
        <v>ecoPlus</v>
      </c>
      <c r="C6" s="129"/>
    </row>
    <row r="7" spans="1:3" x14ac:dyDescent="0.4">
      <c r="A7" s="128" t="s">
        <v>40</v>
      </c>
      <c r="B7" s="98">
        <f>Stammdaten!B7</f>
        <v>43344</v>
      </c>
      <c r="C7" s="131">
        <f>Stammdaten!C7</f>
        <v>44074</v>
      </c>
    </row>
    <row r="8" spans="1:3" x14ac:dyDescent="0.4">
      <c r="A8" s="128" t="s">
        <v>41</v>
      </c>
      <c r="B8" s="150">
        <f>Stammdaten!B8</f>
        <v>24</v>
      </c>
      <c r="C8" s="131"/>
    </row>
    <row r="9" spans="1:3" x14ac:dyDescent="0.4">
      <c r="A9" s="132" t="s">
        <v>118</v>
      </c>
      <c r="B9" s="152">
        <f>Stammdaten!B9</f>
        <v>43709</v>
      </c>
      <c r="C9" s="151">
        <f>Stammdaten!C9</f>
        <v>43830</v>
      </c>
    </row>
    <row r="10" spans="1:3" x14ac:dyDescent="0.4">
      <c r="A10" s="31"/>
      <c r="B10" s="31"/>
      <c r="C10" s="31"/>
    </row>
    <row r="11" spans="1:3" x14ac:dyDescent="0.4">
      <c r="A11" s="31"/>
      <c r="B11" s="31"/>
      <c r="C11" s="31"/>
    </row>
    <row r="12" spans="1:3" x14ac:dyDescent="0.4">
      <c r="A12" s="31"/>
      <c r="B12" s="31"/>
      <c r="C12" s="31"/>
    </row>
    <row r="13" spans="1:3" x14ac:dyDescent="0.4">
      <c r="A13" s="115" t="s">
        <v>33</v>
      </c>
      <c r="B13" s="116"/>
      <c r="C13" s="117">
        <f>SUM('Personalkosten FOTEC'!H1:H9995)</f>
        <v>1239.48</v>
      </c>
    </row>
    <row r="14" spans="1:3" x14ac:dyDescent="0.4">
      <c r="A14" s="118" t="s">
        <v>43</v>
      </c>
      <c r="B14" s="114">
        <f>Stammdaten!B36</f>
        <v>0.25</v>
      </c>
      <c r="C14" s="119">
        <f>C13*B14</f>
        <v>309.87</v>
      </c>
    </row>
    <row r="15" spans="1:3" x14ac:dyDescent="0.4">
      <c r="A15" s="120" t="s">
        <v>73</v>
      </c>
      <c r="B15" s="42"/>
      <c r="C15" s="121">
        <f>SUM('Personalkosten FHWN'!H3:H9997)</f>
        <v>192</v>
      </c>
    </row>
    <row r="16" spans="1:3" x14ac:dyDescent="0.4">
      <c r="A16" s="118" t="s">
        <v>43</v>
      </c>
      <c r="B16" s="114">
        <f>Stammdaten!B37</f>
        <v>0.25</v>
      </c>
      <c r="C16" s="119">
        <f>C15*B16</f>
        <v>48</v>
      </c>
    </row>
    <row r="17" spans="1:3" x14ac:dyDescent="0.4">
      <c r="A17" s="120" t="s">
        <v>34</v>
      </c>
      <c r="B17" s="42"/>
      <c r="C17" s="121">
        <f>SUM('Sach- und Materialkosten'!I1:I10000)</f>
        <v>123</v>
      </c>
    </row>
    <row r="18" spans="1:3" x14ac:dyDescent="0.4">
      <c r="A18" s="118" t="s">
        <v>44</v>
      </c>
      <c r="B18" s="114">
        <f>Stammdaten!B38</f>
        <v>0.25</v>
      </c>
      <c r="C18" s="119">
        <f>C17*B18</f>
        <v>30.75</v>
      </c>
    </row>
    <row r="19" spans="1:3" x14ac:dyDescent="0.4">
      <c r="A19" s="120" t="s">
        <v>1</v>
      </c>
      <c r="B19" s="42"/>
      <c r="C19" s="121">
        <f>SUM(Drittkosten!I1:I10000)</f>
        <v>4.166666666666667</v>
      </c>
    </row>
    <row r="20" spans="1:3" x14ac:dyDescent="0.4">
      <c r="A20" s="118" t="s">
        <v>45</v>
      </c>
      <c r="B20" s="114">
        <f>Stammdaten!B39</f>
        <v>-1</v>
      </c>
      <c r="C20" s="119">
        <f>C19*B20</f>
        <v>-4.166666666666667</v>
      </c>
    </row>
    <row r="21" spans="1:3" x14ac:dyDescent="0.4">
      <c r="A21" s="120" t="s">
        <v>4</v>
      </c>
      <c r="B21" s="42"/>
      <c r="C21" s="121">
        <f>SUM('Reisekosten FOTEC'!J1:J9999)</f>
        <v>98.42</v>
      </c>
    </row>
    <row r="22" spans="1:3" x14ac:dyDescent="0.4">
      <c r="A22" s="118" t="s">
        <v>46</v>
      </c>
      <c r="B22" s="114">
        <f>Stammdaten!B40</f>
        <v>0.25</v>
      </c>
      <c r="C22" s="119">
        <f>C21*B22</f>
        <v>24.605</v>
      </c>
    </row>
    <row r="23" spans="1:3" x14ac:dyDescent="0.4">
      <c r="A23" s="120" t="s">
        <v>127</v>
      </c>
      <c r="B23" s="42"/>
      <c r="C23" s="121">
        <f>SUM('Reisekosten FHWN'!J3:J10001)</f>
        <v>21</v>
      </c>
    </row>
    <row r="24" spans="1:3" x14ac:dyDescent="0.4">
      <c r="A24" s="118" t="s">
        <v>46</v>
      </c>
      <c r="B24" s="114">
        <f>Stammdaten!B40</f>
        <v>0.25</v>
      </c>
      <c r="C24" s="119">
        <f>C23*B24</f>
        <v>5.25</v>
      </c>
    </row>
    <row r="25" spans="1:3" x14ac:dyDescent="0.4">
      <c r="A25" s="120" t="s">
        <v>3</v>
      </c>
      <c r="B25" s="42"/>
      <c r="C25" s="121">
        <f>SUM('Sonstige Kosten'!I1:I9999)</f>
        <v>13.636363636363635</v>
      </c>
    </row>
    <row r="26" spans="1:3" x14ac:dyDescent="0.4">
      <c r="A26" s="118" t="s">
        <v>47</v>
      </c>
      <c r="B26" s="114">
        <f>Stammdaten!B41</f>
        <v>-1</v>
      </c>
      <c r="C26" s="119">
        <f>C25*B26</f>
        <v>-13.636363636363635</v>
      </c>
    </row>
    <row r="27" spans="1:3" x14ac:dyDescent="0.4">
      <c r="A27" s="120" t="s">
        <v>35</v>
      </c>
      <c r="B27" s="42"/>
      <c r="C27" s="121">
        <f>SUM(Maschinenkosten!K1:K9995)</f>
        <v>1302.3152777777777</v>
      </c>
    </row>
    <row r="28" spans="1:3" ht="13" thickBot="1" x14ac:dyDescent="0.45">
      <c r="A28" s="133" t="s">
        <v>48</v>
      </c>
      <c r="B28" s="134">
        <f>Stammdaten!B42</f>
        <v>0.25</v>
      </c>
      <c r="C28" s="135">
        <f>C27*B28</f>
        <v>325.57881944444443</v>
      </c>
    </row>
    <row r="29" spans="1:3" x14ac:dyDescent="0.4">
      <c r="A29" s="122" t="s">
        <v>5</v>
      </c>
      <c r="B29" s="123"/>
      <c r="C29" s="124">
        <f>SUM(C13:C28)</f>
        <v>3720.2690972222222</v>
      </c>
    </row>
    <row r="30" spans="1:3" x14ac:dyDescent="0.4">
      <c r="A30" s="122" t="s">
        <v>96</v>
      </c>
      <c r="B30" s="123">
        <f>Stammdaten!B43</f>
        <v>0.05</v>
      </c>
      <c r="C30" s="124">
        <f>C29*B30</f>
        <v>186.01345486111111</v>
      </c>
    </row>
    <row r="31" spans="1:3" x14ac:dyDescent="0.4">
      <c r="A31" s="108"/>
      <c r="B31" s="60"/>
      <c r="C31" s="109"/>
    </row>
    <row r="32" spans="1:3" ht="15" customHeight="1" x14ac:dyDescent="0.4">
      <c r="A32" s="125" t="s">
        <v>97</v>
      </c>
      <c r="B32" s="126"/>
      <c r="C32" s="127">
        <f>SUM(C29:C30)</f>
        <v>3906.2825520833335</v>
      </c>
    </row>
    <row r="33" spans="1:3" x14ac:dyDescent="0.4">
      <c r="A33" s="35"/>
      <c r="B33" s="35"/>
      <c r="C33" s="41"/>
    </row>
    <row r="34" spans="1:3" x14ac:dyDescent="0.4">
      <c r="A34" s="31"/>
      <c r="B34" s="31"/>
      <c r="C34" s="32"/>
    </row>
    <row r="35" spans="1:3" s="34" customFormat="1" ht="20.25" customHeight="1" x14ac:dyDescent="0.4">
      <c r="A35" s="142" t="s">
        <v>84</v>
      </c>
      <c r="B35" s="143">
        <f>Stammdaten!B28</f>
        <v>0.85</v>
      </c>
      <c r="C35" s="144">
        <f>C32*B35</f>
        <v>3320.3401692708335</v>
      </c>
    </row>
    <row r="36" spans="1:3" s="34" customFormat="1" ht="20.25" customHeight="1" x14ac:dyDescent="0.4">
      <c r="A36" s="136" t="s">
        <v>81</v>
      </c>
      <c r="B36" s="137">
        <f>Stammdaten!B29</f>
        <v>0.15000000000000002</v>
      </c>
      <c r="C36" s="138">
        <f>C32*B36</f>
        <v>585.94238281250011</v>
      </c>
    </row>
    <row r="37" spans="1:3" x14ac:dyDescent="0.4">
      <c r="A37" s="31"/>
      <c r="B37" s="31"/>
      <c r="C37" s="32"/>
    </row>
    <row r="38" spans="1:3" x14ac:dyDescent="0.4">
      <c r="A38" s="31"/>
      <c r="B38" s="31"/>
      <c r="C38" s="32"/>
    </row>
    <row r="39" spans="1:3" x14ac:dyDescent="0.4">
      <c r="A39" s="139" t="s">
        <v>128</v>
      </c>
      <c r="B39" s="140"/>
      <c r="C39" s="141">
        <f>SUM(Umsätze!F1:F9998)</f>
        <v>32700</v>
      </c>
    </row>
    <row r="40" spans="1:3" ht="18" customHeight="1" x14ac:dyDescent="0.4">
      <c r="A40" s="139" t="s">
        <v>37</v>
      </c>
      <c r="B40" s="140"/>
      <c r="C40" s="141">
        <f>SUM(Umsätze!G1:G9998)</f>
        <v>125220</v>
      </c>
    </row>
    <row r="41" spans="1:3" x14ac:dyDescent="0.4">
      <c r="A41" s="31"/>
      <c r="B41" s="31"/>
      <c r="C41" s="31"/>
    </row>
  </sheetData>
  <mergeCells count="1">
    <mergeCell ref="A1:C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F498D-93D6-44A5-92E4-A8502905E078}">
  <dimension ref="A1:K13"/>
  <sheetViews>
    <sheetView workbookViewId="0">
      <selection activeCell="I4" sqref="I4"/>
    </sheetView>
  </sheetViews>
  <sheetFormatPr baseColWidth="10" defaultColWidth="11.46875" defaultRowHeight="12.7" x14ac:dyDescent="0.4"/>
  <cols>
    <col min="1" max="1" width="12.52734375" customWidth="1"/>
    <col min="2" max="2" width="16.1171875" customWidth="1"/>
    <col min="3" max="3" width="23.64453125" customWidth="1"/>
    <col min="4" max="6" width="16" customWidth="1"/>
    <col min="7" max="7" width="18.52734375" customWidth="1"/>
    <col min="8" max="8" width="14.8203125" bestFit="1" customWidth="1"/>
    <col min="9" max="10" width="14.8203125" style="1" customWidth="1"/>
    <col min="11" max="11" width="12.29296875" customWidth="1"/>
  </cols>
  <sheetData>
    <row r="1" spans="1:11" ht="24.75" customHeight="1" x14ac:dyDescent="0.5">
      <c r="A1" s="67" t="s">
        <v>33</v>
      </c>
      <c r="B1" s="68"/>
      <c r="C1" s="48"/>
      <c r="D1" s="48"/>
      <c r="E1" s="48"/>
      <c r="F1" s="48"/>
      <c r="G1" s="48"/>
      <c r="H1" s="49"/>
    </row>
    <row r="2" spans="1:11" ht="15.75" customHeight="1" x14ac:dyDescent="0.4">
      <c r="A2" s="63" t="s">
        <v>85</v>
      </c>
      <c r="B2" s="64" t="s">
        <v>104</v>
      </c>
      <c r="C2" s="52"/>
      <c r="D2" s="52"/>
      <c r="E2" s="52"/>
      <c r="F2" s="52"/>
      <c r="G2" s="52"/>
      <c r="H2" s="53"/>
    </row>
    <row r="3" spans="1:11" ht="15.75" customHeight="1" x14ac:dyDescent="0.4">
      <c r="A3" s="54">
        <f>Stammdaten!B9</f>
        <v>43709</v>
      </c>
      <c r="B3" s="55">
        <f>Stammdaten!C9</f>
        <v>43830</v>
      </c>
      <c r="C3" s="52"/>
      <c r="D3" s="52"/>
      <c r="E3" s="52"/>
      <c r="F3" s="52"/>
      <c r="G3" s="52"/>
      <c r="H3" s="53"/>
    </row>
    <row r="4" spans="1:11" s="35" customFormat="1" ht="18" customHeight="1" x14ac:dyDescent="0.4">
      <c r="A4" s="56" t="s">
        <v>16</v>
      </c>
      <c r="B4" s="44" t="s">
        <v>13</v>
      </c>
      <c r="C4" s="44" t="s">
        <v>0</v>
      </c>
      <c r="D4" s="45" t="s">
        <v>14</v>
      </c>
      <c r="E4" s="45" t="s">
        <v>121</v>
      </c>
      <c r="F4" s="45" t="s">
        <v>124</v>
      </c>
      <c r="G4" s="44" t="s">
        <v>15</v>
      </c>
      <c r="H4" s="46" t="s">
        <v>5</v>
      </c>
    </row>
    <row r="5" spans="1:11" x14ac:dyDescent="0.4">
      <c r="A5" s="174">
        <v>1</v>
      </c>
      <c r="B5" s="177" t="s">
        <v>98</v>
      </c>
      <c r="C5" s="177" t="s">
        <v>6</v>
      </c>
      <c r="D5" s="196">
        <v>50.08</v>
      </c>
      <c r="E5" s="177" t="s">
        <v>122</v>
      </c>
      <c r="F5" s="84" t="s">
        <v>125</v>
      </c>
      <c r="G5" s="179">
        <v>24.75</v>
      </c>
      <c r="H5" s="199">
        <v>1239.48</v>
      </c>
    </row>
    <row r="6" spans="1:11" x14ac:dyDescent="0.4">
      <c r="A6" s="175">
        <v>1</v>
      </c>
      <c r="B6" s="178"/>
      <c r="C6" s="178" t="s">
        <v>7</v>
      </c>
      <c r="D6" s="197">
        <v>75.900000000000006</v>
      </c>
      <c r="E6" s="178" t="s">
        <v>122</v>
      </c>
      <c r="F6" s="81" t="s">
        <v>126</v>
      </c>
      <c r="G6" s="180">
        <v>0</v>
      </c>
      <c r="H6" s="200">
        <v>0</v>
      </c>
    </row>
    <row r="7" spans="1:11" x14ac:dyDescent="0.4">
      <c r="A7" s="176">
        <v>1</v>
      </c>
      <c r="B7" s="165"/>
      <c r="C7" s="165" t="s">
        <v>11</v>
      </c>
      <c r="D7" s="198">
        <v>31.79</v>
      </c>
      <c r="E7" s="165" t="s">
        <v>122</v>
      </c>
      <c r="F7" s="83" t="s">
        <v>125</v>
      </c>
      <c r="G7" s="181">
        <v>0</v>
      </c>
      <c r="H7" s="201">
        <v>0</v>
      </c>
    </row>
    <row r="8" spans="1:11" x14ac:dyDescent="0.4">
      <c r="B8" s="31"/>
      <c r="C8" s="31"/>
      <c r="D8" s="31"/>
      <c r="E8" s="31"/>
      <c r="F8" s="31"/>
      <c r="G8" s="31"/>
      <c r="H8" s="31"/>
      <c r="I8" s="32"/>
      <c r="J8" s="32"/>
      <c r="K8" s="31"/>
    </row>
    <row r="9" spans="1:11" x14ac:dyDescent="0.4">
      <c r="B9" s="31"/>
      <c r="C9" s="31"/>
      <c r="D9" s="31"/>
      <c r="E9" s="31"/>
      <c r="F9" s="31"/>
      <c r="G9" s="31"/>
      <c r="H9" s="31"/>
      <c r="I9" s="32"/>
      <c r="J9" s="32"/>
      <c r="K9" s="31"/>
    </row>
    <row r="10" spans="1:11" x14ac:dyDescent="0.4">
      <c r="B10" s="31"/>
      <c r="C10" s="31"/>
      <c r="D10" s="31"/>
      <c r="E10" s="31"/>
      <c r="F10" s="31"/>
      <c r="G10" s="31"/>
      <c r="H10" s="31"/>
      <c r="I10" s="32"/>
      <c r="J10" s="32"/>
      <c r="K10" s="31"/>
    </row>
    <row r="11" spans="1:11" x14ac:dyDescent="0.4">
      <c r="B11" s="31"/>
      <c r="C11" s="31"/>
      <c r="D11" s="31"/>
      <c r="E11" s="31"/>
      <c r="F11" s="31"/>
      <c r="G11" s="31"/>
      <c r="H11" s="31"/>
      <c r="I11" s="32"/>
      <c r="J11" s="32"/>
      <c r="K11" s="31"/>
    </row>
    <row r="12" spans="1:11" x14ac:dyDescent="0.4">
      <c r="B12" s="31"/>
      <c r="C12" s="31"/>
      <c r="D12" s="31"/>
      <c r="E12" s="31"/>
      <c r="F12" s="31"/>
      <c r="G12" s="31"/>
      <c r="H12" s="31"/>
      <c r="I12" s="32"/>
      <c r="J12" s="32"/>
      <c r="K12" s="31"/>
    </row>
    <row r="13" spans="1:11" x14ac:dyDescent="0.4">
      <c r="B13" s="31"/>
      <c r="C13" s="31"/>
      <c r="D13" s="31"/>
      <c r="E13" s="31"/>
      <c r="F13" s="31"/>
      <c r="G13" s="31"/>
      <c r="H13" s="31"/>
      <c r="I13" s="32"/>
      <c r="J13" s="32"/>
      <c r="K13" s="31"/>
    </row>
  </sheetData>
  <phoneticPr fontId="16" type="noConversion"/>
  <pageMargins left="0.7" right="0.7" top="0.78740157499999996" bottom="0.78740157499999996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AF680-A52B-4347-A170-2D5D54D64004}">
  <dimension ref="A1:J13"/>
  <sheetViews>
    <sheetView workbookViewId="0">
      <selection activeCell="I4" sqref="I4"/>
    </sheetView>
  </sheetViews>
  <sheetFormatPr baseColWidth="10" defaultColWidth="11.46875" defaultRowHeight="12.7" x14ac:dyDescent="0.4"/>
  <cols>
    <col min="1" max="1" width="12.52734375" customWidth="1"/>
    <col min="2" max="2" width="12.703125" customWidth="1"/>
    <col min="3" max="3" width="30.76171875" customWidth="1"/>
    <col min="4" max="5" width="16" customWidth="1"/>
    <col min="6" max="6" width="18.52734375" customWidth="1"/>
    <col min="7" max="7" width="14.8203125" bestFit="1" customWidth="1"/>
    <col min="8" max="8" width="17.234375" style="1" bestFit="1" customWidth="1"/>
    <col min="9" max="9" width="14.8203125" style="1" customWidth="1"/>
    <col min="10" max="10" width="12.29296875" customWidth="1"/>
  </cols>
  <sheetData>
    <row r="1" spans="1:10" ht="24.75" customHeight="1" x14ac:dyDescent="0.5">
      <c r="A1" s="148" t="s">
        <v>33</v>
      </c>
      <c r="B1" s="68"/>
      <c r="C1" s="48"/>
      <c r="D1" s="48"/>
      <c r="E1" s="48"/>
      <c r="F1" s="48"/>
      <c r="G1" s="48"/>
      <c r="H1" s="49"/>
    </row>
    <row r="2" spans="1:10" ht="15.75" customHeight="1" x14ac:dyDescent="0.4">
      <c r="A2" s="63" t="s">
        <v>85</v>
      </c>
      <c r="B2" s="64" t="s">
        <v>104</v>
      </c>
      <c r="C2" s="52"/>
      <c r="D2" s="52"/>
      <c r="E2" s="52"/>
      <c r="F2" s="52"/>
      <c r="G2" s="52"/>
      <c r="H2" s="53"/>
    </row>
    <row r="3" spans="1:10" ht="15.75" customHeight="1" x14ac:dyDescent="0.4">
      <c r="A3" s="54">
        <f>Stammdaten!B9</f>
        <v>43709</v>
      </c>
      <c r="B3" s="55">
        <f>Stammdaten!C9</f>
        <v>43830</v>
      </c>
      <c r="C3" s="52"/>
      <c r="D3" s="52"/>
      <c r="E3" s="52"/>
      <c r="F3" s="52"/>
      <c r="G3" s="52"/>
      <c r="H3" s="53"/>
    </row>
    <row r="4" spans="1:10" s="35" customFormat="1" ht="18" customHeight="1" x14ac:dyDescent="0.4">
      <c r="A4" s="56" t="s">
        <v>16</v>
      </c>
      <c r="B4" s="44" t="s">
        <v>13</v>
      </c>
      <c r="C4" s="44" t="s">
        <v>0</v>
      </c>
      <c r="D4" s="45" t="s">
        <v>14</v>
      </c>
      <c r="E4" s="45" t="s">
        <v>124</v>
      </c>
      <c r="F4" s="44" t="s">
        <v>15</v>
      </c>
      <c r="G4" s="44" t="s">
        <v>132</v>
      </c>
      <c r="H4" s="46" t="s">
        <v>133</v>
      </c>
    </row>
    <row r="5" spans="1:10" x14ac:dyDescent="0.4">
      <c r="A5" s="174">
        <v>1</v>
      </c>
      <c r="B5" s="177"/>
      <c r="C5" s="177" t="s">
        <v>117</v>
      </c>
      <c r="D5" s="196">
        <v>0</v>
      </c>
      <c r="E5" s="84" t="s">
        <v>125</v>
      </c>
      <c r="F5" s="179">
        <v>24.75</v>
      </c>
      <c r="G5" s="196">
        <v>0</v>
      </c>
      <c r="H5" s="199">
        <v>0</v>
      </c>
    </row>
    <row r="6" spans="1:10" x14ac:dyDescent="0.4">
      <c r="A6" s="175">
        <v>1</v>
      </c>
      <c r="B6" s="227" t="s">
        <v>130</v>
      </c>
      <c r="C6" s="178" t="s">
        <v>131</v>
      </c>
      <c r="D6" s="197">
        <v>0</v>
      </c>
      <c r="E6" s="81">
        <v>43889</v>
      </c>
      <c r="F6" s="180">
        <v>0</v>
      </c>
      <c r="G6" s="197">
        <v>240</v>
      </c>
      <c r="H6" s="200">
        <v>192</v>
      </c>
    </row>
    <row r="7" spans="1:10" x14ac:dyDescent="0.4">
      <c r="A7" s="176"/>
      <c r="B7" s="165"/>
      <c r="C7" s="165"/>
      <c r="D7" s="198"/>
      <c r="E7" s="226"/>
      <c r="F7" s="181"/>
      <c r="G7" s="198"/>
      <c r="H7" s="201"/>
    </row>
    <row r="8" spans="1:10" x14ac:dyDescent="0.4">
      <c r="B8" s="31"/>
      <c r="C8" s="31"/>
      <c r="D8" s="31"/>
      <c r="E8" s="31"/>
      <c r="F8" s="31"/>
      <c r="G8" s="31"/>
      <c r="H8" s="32"/>
      <c r="I8" s="32"/>
      <c r="J8" s="31"/>
    </row>
    <row r="9" spans="1:10" x14ac:dyDescent="0.4">
      <c r="B9" s="31"/>
      <c r="C9" s="31"/>
      <c r="D9" s="31"/>
      <c r="E9" s="31"/>
      <c r="F9" s="31"/>
      <c r="G9" s="31"/>
      <c r="H9" s="32"/>
      <c r="I9" s="32"/>
      <c r="J9" s="31"/>
    </row>
    <row r="10" spans="1:10" x14ac:dyDescent="0.4">
      <c r="B10" s="31"/>
      <c r="C10" s="31"/>
      <c r="D10" s="31"/>
      <c r="E10" s="31"/>
      <c r="F10" s="31"/>
      <c r="G10" s="31"/>
      <c r="H10" s="32"/>
      <c r="I10" s="32"/>
      <c r="J10" s="31"/>
    </row>
    <row r="11" spans="1:10" x14ac:dyDescent="0.4">
      <c r="B11" s="31"/>
      <c r="C11" s="31"/>
      <c r="D11" s="31"/>
      <c r="E11" s="31"/>
      <c r="F11" s="31"/>
      <c r="G11" s="31"/>
      <c r="H11" s="32"/>
      <c r="I11" s="32"/>
      <c r="J11" s="31"/>
    </row>
    <row r="12" spans="1:10" x14ac:dyDescent="0.4">
      <c r="B12" s="31"/>
      <c r="C12" s="31"/>
      <c r="D12" s="31"/>
      <c r="E12" s="31"/>
      <c r="F12" s="31"/>
      <c r="G12" s="31"/>
      <c r="H12" s="32"/>
      <c r="I12" s="32"/>
      <c r="J12" s="31"/>
    </row>
    <row r="13" spans="1:10" x14ac:dyDescent="0.4">
      <c r="B13" s="31"/>
      <c r="C13" s="31"/>
      <c r="D13" s="31"/>
      <c r="E13" s="31"/>
      <c r="F13" s="31"/>
      <c r="G13" s="31"/>
      <c r="H13" s="32"/>
      <c r="I13" s="32"/>
      <c r="J13" s="31"/>
    </row>
  </sheetData>
  <pageMargins left="0.7" right="0.7" top="0.78740157499999996" bottom="0.78740157499999996" header="0.3" footer="0.3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45F0C-2BBF-45B6-9A27-9B2B60B9002D}">
  <dimension ref="A1:I7"/>
  <sheetViews>
    <sheetView workbookViewId="0">
      <selection activeCell="J4" sqref="J4"/>
    </sheetView>
  </sheetViews>
  <sheetFormatPr baseColWidth="10" defaultColWidth="11.46875" defaultRowHeight="12.7" x14ac:dyDescent="0.4"/>
  <cols>
    <col min="1" max="1" width="12.8203125" customWidth="1"/>
    <col min="2" max="2" width="17.1171875" customWidth="1"/>
    <col min="3" max="3" width="23.234375" customWidth="1"/>
    <col min="4" max="4" width="16.8203125" bestFit="1" customWidth="1"/>
    <col min="5" max="5" width="19.46875" customWidth="1"/>
    <col min="6" max="6" width="11.29296875" bestFit="1" customWidth="1"/>
    <col min="7" max="7" width="15" bestFit="1" customWidth="1"/>
    <col min="8" max="8" width="15.29296875" customWidth="1"/>
    <col min="9" max="9" width="13.703125" bestFit="1" customWidth="1"/>
  </cols>
  <sheetData>
    <row r="1" spans="1:9" ht="22.5" customHeight="1" x14ac:dyDescent="0.55000000000000004">
      <c r="A1" s="67" t="s">
        <v>34</v>
      </c>
      <c r="B1" s="68"/>
      <c r="C1" s="68"/>
      <c r="D1" s="48"/>
      <c r="E1" s="48"/>
      <c r="F1" s="48"/>
      <c r="G1" s="57"/>
      <c r="H1" s="48"/>
      <c r="I1" s="49"/>
    </row>
    <row r="2" spans="1:9" ht="17.25" customHeight="1" x14ac:dyDescent="0.4">
      <c r="A2" s="63" t="s">
        <v>85</v>
      </c>
      <c r="B2" s="64" t="s">
        <v>104</v>
      </c>
      <c r="C2" s="69"/>
      <c r="D2" s="52"/>
      <c r="E2" s="52"/>
      <c r="F2" s="52"/>
      <c r="G2" s="51"/>
      <c r="H2" s="52"/>
      <c r="I2" s="53"/>
    </row>
    <row r="3" spans="1:9" ht="15.75" customHeight="1" x14ac:dyDescent="0.4">
      <c r="A3" s="54">
        <f>Stammdaten!B9</f>
        <v>43709</v>
      </c>
      <c r="B3" s="55">
        <f>Stammdaten!C9</f>
        <v>43830</v>
      </c>
      <c r="C3" s="69"/>
      <c r="D3" s="52"/>
      <c r="E3" s="52"/>
      <c r="F3" s="58"/>
      <c r="G3" s="55"/>
      <c r="H3" s="52"/>
      <c r="I3" s="53"/>
    </row>
    <row r="4" spans="1:9" ht="17.25" customHeight="1" x14ac:dyDescent="0.4">
      <c r="A4" s="56" t="s">
        <v>92</v>
      </c>
      <c r="B4" s="44" t="s">
        <v>86</v>
      </c>
      <c r="C4" s="44" t="s">
        <v>2</v>
      </c>
      <c r="D4" s="44" t="s">
        <v>18</v>
      </c>
      <c r="E4" s="45" t="s">
        <v>19</v>
      </c>
      <c r="F4" s="44" t="s">
        <v>87</v>
      </c>
      <c r="G4" s="44" t="s">
        <v>88</v>
      </c>
      <c r="H4" s="44" t="s">
        <v>89</v>
      </c>
      <c r="I4" s="77" t="s">
        <v>91</v>
      </c>
    </row>
    <row r="5" spans="1:9" x14ac:dyDescent="0.4">
      <c r="A5" s="174">
        <v>1</v>
      </c>
      <c r="B5" s="177" t="s">
        <v>53</v>
      </c>
      <c r="C5" s="177" t="s">
        <v>52</v>
      </c>
      <c r="D5" s="84">
        <v>43709</v>
      </c>
      <c r="E5" s="162" t="s">
        <v>54</v>
      </c>
      <c r="F5" s="163" t="s">
        <v>99</v>
      </c>
      <c r="G5" s="84">
        <v>43739</v>
      </c>
      <c r="H5" s="202">
        <v>123</v>
      </c>
      <c r="I5" s="203">
        <v>123</v>
      </c>
    </row>
    <row r="6" spans="1:9" x14ac:dyDescent="0.4">
      <c r="A6" s="220"/>
      <c r="B6" s="168"/>
      <c r="C6" s="168"/>
      <c r="D6" s="90"/>
      <c r="E6" s="221"/>
      <c r="F6" s="166"/>
      <c r="G6" s="90"/>
      <c r="H6" s="222"/>
      <c r="I6" s="223"/>
    </row>
    <row r="7" spans="1:9" x14ac:dyDescent="0.4">
      <c r="A7" s="176"/>
      <c r="B7" s="165"/>
      <c r="C7" s="165"/>
      <c r="D7" s="82"/>
      <c r="E7" s="164"/>
      <c r="F7" s="165"/>
      <c r="G7" s="82"/>
      <c r="H7" s="204"/>
      <c r="I7" s="205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4A1C7-5E24-4EFA-9423-C4760CD8746D}">
  <dimension ref="A1:K13"/>
  <sheetViews>
    <sheetView workbookViewId="0">
      <selection activeCell="J4" sqref="J4"/>
    </sheetView>
  </sheetViews>
  <sheetFormatPr baseColWidth="10" defaultColWidth="11.46875" defaultRowHeight="12.7" x14ac:dyDescent="0.4"/>
  <cols>
    <col min="1" max="1" width="12.29296875" customWidth="1"/>
    <col min="2" max="2" width="18.64453125" customWidth="1"/>
    <col min="3" max="3" width="25.46875" customWidth="1"/>
    <col min="4" max="4" width="16.8203125" bestFit="1" customWidth="1"/>
    <col min="5" max="5" width="20" bestFit="1" customWidth="1"/>
    <col min="6" max="6" width="12.8203125" customWidth="1"/>
    <col min="7" max="7" width="18.8203125" bestFit="1" customWidth="1"/>
    <col min="8" max="8" width="13.52734375" customWidth="1"/>
    <col min="9" max="10" width="14.46875" bestFit="1" customWidth="1"/>
  </cols>
  <sheetData>
    <row r="1" spans="1:11" ht="20.25" customHeight="1" x14ac:dyDescent="0.55000000000000004">
      <c r="A1" s="232" t="s">
        <v>1</v>
      </c>
      <c r="B1" s="233"/>
      <c r="C1" s="233"/>
      <c r="D1" s="233"/>
      <c r="E1" s="233"/>
      <c r="F1" s="233"/>
      <c r="G1" s="233"/>
      <c r="H1" s="233"/>
      <c r="I1" s="234"/>
      <c r="J1" s="59"/>
      <c r="K1" s="60"/>
    </row>
    <row r="2" spans="1:11" ht="16.5" customHeight="1" x14ac:dyDescent="0.4">
      <c r="A2" s="63" t="s">
        <v>85</v>
      </c>
      <c r="B2" s="64" t="s">
        <v>104</v>
      </c>
      <c r="C2" s="66"/>
      <c r="D2" s="66"/>
      <c r="E2" s="66"/>
      <c r="F2" s="66"/>
      <c r="G2" s="64"/>
      <c r="H2" s="66"/>
      <c r="I2" s="70"/>
      <c r="J2" s="61"/>
      <c r="K2" s="60"/>
    </row>
    <row r="3" spans="1:11" ht="16.5" customHeight="1" x14ac:dyDescent="0.4">
      <c r="A3" s="54">
        <f>Stammdaten!B9</f>
        <v>43709</v>
      </c>
      <c r="B3" s="55">
        <f>Stammdaten!C9</f>
        <v>43830</v>
      </c>
      <c r="C3" s="66"/>
      <c r="D3" s="66"/>
      <c r="E3" s="66"/>
      <c r="F3" s="71"/>
      <c r="G3" s="65"/>
      <c r="H3" s="66"/>
      <c r="I3" s="72"/>
      <c r="J3" s="62"/>
      <c r="K3" s="60"/>
    </row>
    <row r="4" spans="1:11" ht="17.25" customHeight="1" x14ac:dyDescent="0.4">
      <c r="A4" s="73" t="s">
        <v>92</v>
      </c>
      <c r="B4" s="74" t="s">
        <v>2</v>
      </c>
      <c r="C4" s="74" t="s">
        <v>86</v>
      </c>
      <c r="D4" s="74" t="s">
        <v>18</v>
      </c>
      <c r="E4" s="75" t="s">
        <v>19</v>
      </c>
      <c r="F4" s="74" t="s">
        <v>87</v>
      </c>
      <c r="G4" s="75" t="s">
        <v>88</v>
      </c>
      <c r="H4" s="74" t="s">
        <v>89</v>
      </c>
      <c r="I4" s="76" t="s">
        <v>91</v>
      </c>
      <c r="J4" s="60"/>
      <c r="K4" s="60"/>
    </row>
    <row r="5" spans="1:11" x14ac:dyDescent="0.4">
      <c r="A5" s="182">
        <v>1</v>
      </c>
      <c r="B5" s="160" t="s">
        <v>100</v>
      </c>
      <c r="C5" s="160" t="s">
        <v>101</v>
      </c>
      <c r="D5" s="79">
        <v>43709</v>
      </c>
      <c r="E5" s="159" t="s">
        <v>102</v>
      </c>
      <c r="F5" s="160" t="s">
        <v>103</v>
      </c>
      <c r="G5" s="80">
        <v>43739</v>
      </c>
      <c r="H5" s="206">
        <v>5</v>
      </c>
      <c r="I5" s="207">
        <f>H5/1.2</f>
        <v>4.166666666666667</v>
      </c>
    </row>
    <row r="6" spans="1:11" x14ac:dyDescent="0.4">
      <c r="A6" s="220"/>
      <c r="B6" s="168"/>
      <c r="C6" s="168"/>
      <c r="D6" s="90"/>
      <c r="E6" s="221"/>
      <c r="F6" s="168"/>
      <c r="G6" s="224"/>
      <c r="H6" s="214"/>
      <c r="I6" s="225"/>
    </row>
    <row r="7" spans="1:11" x14ac:dyDescent="0.4">
      <c r="A7" s="183"/>
      <c r="B7" s="184"/>
      <c r="C7" s="161"/>
      <c r="D7" s="86"/>
      <c r="E7" s="161"/>
      <c r="F7" s="161"/>
      <c r="G7" s="86"/>
      <c r="H7" s="208"/>
      <c r="I7" s="209"/>
    </row>
    <row r="8" spans="1:11" x14ac:dyDescent="0.4">
      <c r="C8" s="31"/>
      <c r="D8" s="31"/>
      <c r="E8" s="31"/>
      <c r="F8" s="31"/>
      <c r="G8" s="31"/>
    </row>
    <row r="9" spans="1:11" x14ac:dyDescent="0.4">
      <c r="C9" s="31"/>
      <c r="D9" s="31"/>
      <c r="E9" s="31"/>
      <c r="F9" s="31"/>
      <c r="G9" s="31"/>
    </row>
    <row r="10" spans="1:11" x14ac:dyDescent="0.4">
      <c r="C10" s="31"/>
      <c r="D10" s="31"/>
      <c r="E10" s="31"/>
      <c r="F10" s="31"/>
      <c r="G10" s="31"/>
    </row>
    <row r="11" spans="1:11" x14ac:dyDescent="0.4">
      <c r="C11" s="31"/>
      <c r="D11" s="31"/>
      <c r="E11" s="31"/>
      <c r="F11" s="31"/>
      <c r="G11" s="31"/>
    </row>
    <row r="12" spans="1:11" x14ac:dyDescent="0.4">
      <c r="C12" s="31"/>
      <c r="D12" s="31"/>
      <c r="E12" s="31"/>
      <c r="F12" s="31"/>
      <c r="G12" s="31"/>
    </row>
    <row r="13" spans="1:11" x14ac:dyDescent="0.4">
      <c r="C13" s="31"/>
      <c r="D13" s="31"/>
      <c r="E13" s="31"/>
      <c r="F13" s="31"/>
      <c r="G13" s="31"/>
    </row>
  </sheetData>
  <mergeCells count="1">
    <mergeCell ref="A1:I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C6473-A4F4-4621-918E-A2AD077E422C}">
  <dimension ref="A1:K44"/>
  <sheetViews>
    <sheetView workbookViewId="0">
      <selection activeCell="K4" sqref="K4"/>
    </sheetView>
  </sheetViews>
  <sheetFormatPr baseColWidth="10" defaultColWidth="11.46875" defaultRowHeight="12.7" x14ac:dyDescent="0.4"/>
  <cols>
    <col min="1" max="1" width="13.17578125" customWidth="1"/>
    <col min="2" max="2" width="19.46875" customWidth="1"/>
    <col min="3" max="3" width="21.52734375" customWidth="1"/>
    <col min="4" max="4" width="17.87890625" customWidth="1"/>
    <col min="5" max="5" width="16.29296875" customWidth="1"/>
    <col min="6" max="6" width="13.29296875" customWidth="1"/>
    <col min="7" max="8" width="14.703125" customWidth="1"/>
    <col min="9" max="9" width="10.17578125" bestFit="1" customWidth="1"/>
    <col min="10" max="11" width="13.17578125" style="1" bestFit="1" customWidth="1"/>
  </cols>
  <sheetData>
    <row r="1" spans="1:11" ht="24.75" customHeight="1" x14ac:dyDescent="0.4">
      <c r="A1" s="232" t="s">
        <v>4</v>
      </c>
      <c r="B1" s="233"/>
      <c r="C1" s="233"/>
      <c r="D1" s="233"/>
      <c r="E1" s="233"/>
      <c r="F1" s="233"/>
      <c r="G1" s="233"/>
      <c r="H1" s="233"/>
      <c r="I1" s="233"/>
      <c r="J1" s="234"/>
    </row>
    <row r="2" spans="1:11" ht="13.7" x14ac:dyDescent="0.4">
      <c r="A2" s="63" t="s">
        <v>85</v>
      </c>
      <c r="B2" s="64" t="s">
        <v>104</v>
      </c>
      <c r="C2" s="66"/>
      <c r="D2" s="66"/>
      <c r="E2" s="66"/>
      <c r="F2" s="66"/>
      <c r="G2" s="66"/>
      <c r="H2" s="66"/>
      <c r="I2" s="66"/>
      <c r="J2" s="78"/>
    </row>
    <row r="3" spans="1:11" ht="13.7" x14ac:dyDescent="0.4">
      <c r="A3" s="54">
        <f>Stammdaten!B9</f>
        <v>43709</v>
      </c>
      <c r="B3" s="55">
        <f>Stammdaten!C9</f>
        <v>43830</v>
      </c>
      <c r="C3" s="66"/>
      <c r="D3" s="66"/>
      <c r="E3" s="66"/>
      <c r="F3" s="66"/>
      <c r="G3" s="66"/>
      <c r="H3" s="66"/>
      <c r="I3" s="66"/>
      <c r="J3" s="78"/>
    </row>
    <row r="4" spans="1:11" ht="18" customHeight="1" x14ac:dyDescent="0.4">
      <c r="A4" s="39" t="s">
        <v>92</v>
      </c>
      <c r="B4" s="37" t="s">
        <v>20</v>
      </c>
      <c r="C4" s="37" t="s">
        <v>56</v>
      </c>
      <c r="D4" s="38" t="s">
        <v>21</v>
      </c>
      <c r="E4" s="37" t="s">
        <v>22</v>
      </c>
      <c r="F4" s="37" t="s">
        <v>23</v>
      </c>
      <c r="G4" s="38" t="s">
        <v>64</v>
      </c>
      <c r="H4" s="38" t="s">
        <v>107</v>
      </c>
      <c r="I4" s="37" t="s">
        <v>93</v>
      </c>
      <c r="J4" s="40" t="s">
        <v>90</v>
      </c>
    </row>
    <row r="5" spans="1:11" x14ac:dyDescent="0.4">
      <c r="A5" s="182">
        <v>1</v>
      </c>
      <c r="B5" s="185" t="s">
        <v>105</v>
      </c>
      <c r="C5" s="160" t="s">
        <v>58</v>
      </c>
      <c r="D5" s="159" t="s">
        <v>57</v>
      </c>
      <c r="E5" s="79">
        <v>43710</v>
      </c>
      <c r="F5" s="79">
        <v>43710</v>
      </c>
      <c r="G5" s="153" t="s">
        <v>59</v>
      </c>
      <c r="H5" s="154" t="s">
        <v>108</v>
      </c>
      <c r="I5" s="206">
        <v>12</v>
      </c>
      <c r="J5" s="207">
        <v>10</v>
      </c>
    </row>
    <row r="6" spans="1:11" x14ac:dyDescent="0.4">
      <c r="A6" s="175">
        <v>1</v>
      </c>
      <c r="B6" s="186" t="s">
        <v>105</v>
      </c>
      <c r="C6" s="178" t="s">
        <v>60</v>
      </c>
      <c r="D6" s="187" t="s">
        <v>57</v>
      </c>
      <c r="E6" s="81">
        <v>43710</v>
      </c>
      <c r="F6" s="81">
        <v>43710</v>
      </c>
      <c r="G6" s="155" t="s">
        <v>61</v>
      </c>
      <c r="H6" s="156" t="s">
        <v>108</v>
      </c>
      <c r="I6" s="210">
        <v>11</v>
      </c>
      <c r="J6" s="211">
        <v>11</v>
      </c>
    </row>
    <row r="7" spans="1:11" x14ac:dyDescent="0.4">
      <c r="A7" s="176">
        <v>1</v>
      </c>
      <c r="B7" s="188" t="s">
        <v>105</v>
      </c>
      <c r="C7" s="165" t="s">
        <v>62</v>
      </c>
      <c r="D7" s="164" t="s">
        <v>57</v>
      </c>
      <c r="E7" s="83">
        <v>43710</v>
      </c>
      <c r="F7" s="83">
        <v>43710</v>
      </c>
      <c r="G7" s="157" t="s">
        <v>63</v>
      </c>
      <c r="H7" s="158" t="s">
        <v>108</v>
      </c>
      <c r="I7" s="212">
        <f>11+66.42</f>
        <v>77.42</v>
      </c>
      <c r="J7" s="213">
        <f>11+66.42</f>
        <v>77.42</v>
      </c>
    </row>
    <row r="8" spans="1:11" x14ac:dyDescent="0.4">
      <c r="C8" s="31"/>
      <c r="D8" s="31"/>
      <c r="E8" s="31"/>
      <c r="F8" s="31"/>
      <c r="G8" s="31"/>
      <c r="H8" s="31"/>
      <c r="I8" s="31"/>
      <c r="J8" s="32"/>
      <c r="K8" s="32"/>
    </row>
    <row r="9" spans="1:11" x14ac:dyDescent="0.4">
      <c r="C9" s="31"/>
      <c r="D9" s="31"/>
      <c r="E9" s="31"/>
      <c r="F9" s="31"/>
      <c r="G9" s="31"/>
      <c r="H9" s="31"/>
      <c r="I9" s="31"/>
      <c r="J9" s="32"/>
      <c r="K9" s="32"/>
    </row>
    <row r="10" spans="1:11" x14ac:dyDescent="0.4">
      <c r="C10" s="31"/>
      <c r="D10" s="31"/>
      <c r="E10" s="31"/>
      <c r="F10" s="31"/>
      <c r="G10" s="31"/>
      <c r="H10" s="31"/>
      <c r="I10" s="31"/>
      <c r="J10" s="31"/>
      <c r="K10" s="31"/>
    </row>
    <row r="11" spans="1:11" x14ac:dyDescent="0.4">
      <c r="C11" s="31"/>
      <c r="D11" s="31"/>
      <c r="E11" s="31"/>
      <c r="F11" s="31"/>
      <c r="G11" s="31"/>
      <c r="H11" s="31"/>
      <c r="I11" s="31"/>
      <c r="J11" s="32"/>
      <c r="K11" s="32"/>
    </row>
    <row r="12" spans="1:11" x14ac:dyDescent="0.4">
      <c r="C12" s="31"/>
      <c r="D12" s="31"/>
      <c r="E12" s="31"/>
      <c r="F12" s="31"/>
      <c r="G12" s="31"/>
      <c r="H12" s="31"/>
      <c r="I12" s="31"/>
      <c r="J12" s="32"/>
      <c r="K12" s="32"/>
    </row>
    <row r="13" spans="1:11" x14ac:dyDescent="0.4">
      <c r="C13" s="31"/>
      <c r="D13" s="31"/>
      <c r="E13" s="31"/>
      <c r="F13" s="31"/>
      <c r="G13" s="31"/>
      <c r="H13" s="31"/>
      <c r="I13" s="31"/>
      <c r="J13" s="32"/>
      <c r="K13" s="32"/>
    </row>
    <row r="14" spans="1:11" x14ac:dyDescent="0.4">
      <c r="C14" s="31"/>
      <c r="D14" s="31"/>
      <c r="E14" s="31"/>
      <c r="F14" s="31"/>
      <c r="G14" s="31"/>
      <c r="H14" s="31"/>
      <c r="I14" s="31"/>
      <c r="J14" s="32"/>
      <c r="K14" s="32"/>
    </row>
    <row r="24" spans="10:11" x14ac:dyDescent="0.4">
      <c r="J24"/>
      <c r="K24"/>
    </row>
    <row r="25" spans="10:11" x14ac:dyDescent="0.4">
      <c r="J25"/>
      <c r="K25"/>
    </row>
    <row r="26" spans="10:11" x14ac:dyDescent="0.4">
      <c r="J26"/>
      <c r="K26"/>
    </row>
    <row r="27" spans="10:11" x14ac:dyDescent="0.4">
      <c r="J27"/>
      <c r="K27"/>
    </row>
    <row r="28" spans="10:11" x14ac:dyDescent="0.4">
      <c r="J28"/>
      <c r="K28"/>
    </row>
    <row r="29" spans="10:11" x14ac:dyDescent="0.4">
      <c r="J29"/>
      <c r="K29"/>
    </row>
    <row r="30" spans="10:11" x14ac:dyDescent="0.4">
      <c r="J30"/>
      <c r="K30"/>
    </row>
    <row r="31" spans="10:11" x14ac:dyDescent="0.4">
      <c r="J31"/>
      <c r="K31"/>
    </row>
    <row r="32" spans="10:11" x14ac:dyDescent="0.4">
      <c r="J32"/>
      <c r="K32"/>
    </row>
    <row r="33" spans="10:11" x14ac:dyDescent="0.4">
      <c r="J33"/>
      <c r="K33"/>
    </row>
    <row r="34" spans="10:11" x14ac:dyDescent="0.4">
      <c r="J34"/>
      <c r="K34"/>
    </row>
    <row r="35" spans="10:11" x14ac:dyDescent="0.4">
      <c r="J35"/>
      <c r="K35"/>
    </row>
    <row r="36" spans="10:11" x14ac:dyDescent="0.4">
      <c r="J36"/>
      <c r="K36"/>
    </row>
    <row r="37" spans="10:11" x14ac:dyDescent="0.4">
      <c r="J37"/>
      <c r="K37"/>
    </row>
    <row r="38" spans="10:11" x14ac:dyDescent="0.4">
      <c r="J38"/>
      <c r="K38"/>
    </row>
    <row r="39" spans="10:11" x14ac:dyDescent="0.4">
      <c r="J39"/>
      <c r="K39"/>
    </row>
    <row r="40" spans="10:11" x14ac:dyDescent="0.4">
      <c r="J40"/>
      <c r="K40"/>
    </row>
    <row r="41" spans="10:11" x14ac:dyDescent="0.4">
      <c r="J41"/>
      <c r="K41"/>
    </row>
    <row r="42" spans="10:11" x14ac:dyDescent="0.4">
      <c r="J42"/>
      <c r="K42"/>
    </row>
    <row r="43" spans="10:11" x14ac:dyDescent="0.4">
      <c r="J43"/>
      <c r="K43"/>
    </row>
    <row r="44" spans="10:11" x14ac:dyDescent="0.4">
      <c r="J44"/>
      <c r="K44"/>
    </row>
  </sheetData>
  <mergeCells count="1">
    <mergeCell ref="A1:J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B04A-EC6C-4971-ADCD-9BB9EFAFD9B6}">
  <dimension ref="A1:K44"/>
  <sheetViews>
    <sheetView workbookViewId="0">
      <selection activeCell="K4" sqref="K4"/>
    </sheetView>
  </sheetViews>
  <sheetFormatPr baseColWidth="10" defaultColWidth="11.46875" defaultRowHeight="12.7" x14ac:dyDescent="0.4"/>
  <cols>
    <col min="1" max="1" width="13.17578125" customWidth="1"/>
    <col min="2" max="2" width="20.3515625" customWidth="1"/>
    <col min="3" max="3" width="23.29296875" customWidth="1"/>
    <col min="4" max="4" width="21.5859375" customWidth="1"/>
    <col min="5" max="5" width="16.29296875" customWidth="1"/>
    <col min="6" max="6" width="13.29296875" customWidth="1"/>
    <col min="7" max="8" width="14.703125" customWidth="1"/>
    <col min="9" max="9" width="10.17578125" bestFit="1" customWidth="1"/>
    <col min="10" max="11" width="13.17578125" style="1" bestFit="1" customWidth="1"/>
  </cols>
  <sheetData>
    <row r="1" spans="1:11" ht="24.75" customHeight="1" x14ac:dyDescent="0.4">
      <c r="A1" s="232" t="s">
        <v>4</v>
      </c>
      <c r="B1" s="233"/>
      <c r="C1" s="233"/>
      <c r="D1" s="233"/>
      <c r="E1" s="233"/>
      <c r="F1" s="233"/>
      <c r="G1" s="233"/>
      <c r="H1" s="233"/>
      <c r="I1" s="233"/>
      <c r="J1" s="234"/>
    </row>
    <row r="2" spans="1:11" ht="13.7" x14ac:dyDescent="0.4">
      <c r="A2" s="63" t="s">
        <v>85</v>
      </c>
      <c r="B2" s="64" t="s">
        <v>104</v>
      </c>
      <c r="C2" s="66"/>
      <c r="D2" s="66"/>
      <c r="E2" s="66"/>
      <c r="F2" s="66"/>
      <c r="G2" s="66"/>
      <c r="H2" s="66"/>
      <c r="I2" s="66"/>
      <c r="J2" s="78"/>
    </row>
    <row r="3" spans="1:11" ht="13.7" x14ac:dyDescent="0.4">
      <c r="A3" s="54">
        <f>Stammdaten!B9</f>
        <v>43709</v>
      </c>
      <c r="B3" s="55">
        <f>Stammdaten!C9</f>
        <v>43830</v>
      </c>
      <c r="C3" s="66"/>
      <c r="D3" s="66"/>
      <c r="E3" s="66"/>
      <c r="F3" s="66"/>
      <c r="G3" s="66"/>
      <c r="H3" s="66"/>
      <c r="I3" s="66"/>
      <c r="J3" s="78"/>
    </row>
    <row r="4" spans="1:11" ht="18" customHeight="1" x14ac:dyDescent="0.4">
      <c r="A4" s="39" t="s">
        <v>92</v>
      </c>
      <c r="B4" s="37" t="s">
        <v>20</v>
      </c>
      <c r="C4" s="37" t="s">
        <v>56</v>
      </c>
      <c r="D4" s="38" t="s">
        <v>21</v>
      </c>
      <c r="E4" s="37" t="s">
        <v>22</v>
      </c>
      <c r="F4" s="37" t="s">
        <v>23</v>
      </c>
      <c r="G4" s="38" t="s">
        <v>64</v>
      </c>
      <c r="H4" s="38" t="s">
        <v>107</v>
      </c>
      <c r="I4" s="37" t="s">
        <v>93</v>
      </c>
      <c r="J4" s="40" t="s">
        <v>90</v>
      </c>
    </row>
    <row r="5" spans="1:11" x14ac:dyDescent="0.4">
      <c r="A5" s="182">
        <v>1</v>
      </c>
      <c r="B5" s="185" t="s">
        <v>105</v>
      </c>
      <c r="C5" s="160" t="s">
        <v>117</v>
      </c>
      <c r="D5" s="159" t="s">
        <v>57</v>
      </c>
      <c r="E5" s="79">
        <v>43710</v>
      </c>
      <c r="F5" s="79">
        <v>43710</v>
      </c>
      <c r="G5" s="153" t="s">
        <v>59</v>
      </c>
      <c r="H5" s="154" t="s">
        <v>108</v>
      </c>
      <c r="I5" s="206">
        <v>12</v>
      </c>
      <c r="J5" s="207">
        <v>10</v>
      </c>
    </row>
    <row r="6" spans="1:11" x14ac:dyDescent="0.4">
      <c r="A6" s="175">
        <v>1</v>
      </c>
      <c r="B6" s="186" t="s">
        <v>105</v>
      </c>
      <c r="C6" s="178" t="s">
        <v>117</v>
      </c>
      <c r="D6" s="187" t="s">
        <v>57</v>
      </c>
      <c r="E6" s="81">
        <v>43710</v>
      </c>
      <c r="F6" s="81">
        <v>43710</v>
      </c>
      <c r="G6" s="155" t="s">
        <v>61</v>
      </c>
      <c r="H6" s="156" t="s">
        <v>108</v>
      </c>
      <c r="I6" s="210">
        <v>11</v>
      </c>
      <c r="J6" s="211">
        <v>11</v>
      </c>
    </row>
    <row r="7" spans="1:11" x14ac:dyDescent="0.4">
      <c r="A7" s="176"/>
      <c r="B7" s="188"/>
      <c r="C7" s="165"/>
      <c r="D7" s="164"/>
      <c r="E7" s="83"/>
      <c r="F7" s="83"/>
      <c r="G7" s="157"/>
      <c r="H7" s="158"/>
      <c r="I7" s="212"/>
      <c r="J7" s="213"/>
    </row>
    <row r="8" spans="1:11" x14ac:dyDescent="0.4">
      <c r="C8" s="31"/>
      <c r="D8" s="31"/>
      <c r="E8" s="31"/>
      <c r="F8" s="31"/>
      <c r="G8" s="31"/>
      <c r="H8" s="31"/>
      <c r="I8" s="31"/>
      <c r="J8" s="32"/>
      <c r="K8" s="32"/>
    </row>
    <row r="9" spans="1:11" x14ac:dyDescent="0.4">
      <c r="C9" s="31"/>
      <c r="D9" s="31"/>
      <c r="E9" s="31"/>
      <c r="F9" s="31"/>
      <c r="G9" s="31"/>
      <c r="H9" s="31"/>
      <c r="I9" s="31"/>
      <c r="J9" s="32"/>
      <c r="K9" s="32"/>
    </row>
    <row r="10" spans="1:11" x14ac:dyDescent="0.4">
      <c r="C10" s="31"/>
      <c r="D10" s="31"/>
      <c r="E10" s="31"/>
      <c r="F10" s="31"/>
      <c r="G10" s="31"/>
      <c r="H10" s="31"/>
      <c r="I10" s="31"/>
      <c r="J10" s="31"/>
      <c r="K10" s="31"/>
    </row>
    <row r="11" spans="1:11" x14ac:dyDescent="0.4">
      <c r="C11" s="31"/>
      <c r="D11" s="31"/>
      <c r="E11" s="31"/>
      <c r="F11" s="31"/>
      <c r="G11" s="31"/>
      <c r="H11" s="31"/>
      <c r="I11" s="31"/>
      <c r="J11" s="32"/>
      <c r="K11" s="32"/>
    </row>
    <row r="12" spans="1:11" x14ac:dyDescent="0.4">
      <c r="C12" s="31"/>
      <c r="D12" s="31"/>
      <c r="E12" s="31"/>
      <c r="F12" s="31"/>
      <c r="G12" s="31"/>
      <c r="H12" s="31"/>
      <c r="I12" s="31"/>
      <c r="J12" s="32"/>
      <c r="K12" s="32"/>
    </row>
    <row r="13" spans="1:11" x14ac:dyDescent="0.4">
      <c r="C13" s="31"/>
      <c r="D13" s="31"/>
      <c r="E13" s="31"/>
      <c r="F13" s="31"/>
      <c r="G13" s="31"/>
      <c r="H13" s="31"/>
      <c r="I13" s="31"/>
      <c r="J13" s="32"/>
      <c r="K13" s="32"/>
    </row>
    <row r="14" spans="1:11" x14ac:dyDescent="0.4">
      <c r="C14" s="31"/>
      <c r="D14" s="31"/>
      <c r="E14" s="31"/>
      <c r="F14" s="31"/>
      <c r="G14" s="31"/>
      <c r="H14" s="31"/>
      <c r="I14" s="31"/>
      <c r="J14" s="32"/>
      <c r="K14" s="32"/>
    </row>
    <row r="24" spans="10:11" x14ac:dyDescent="0.4">
      <c r="J24"/>
      <c r="K24"/>
    </row>
    <row r="25" spans="10:11" x14ac:dyDescent="0.4">
      <c r="J25"/>
      <c r="K25"/>
    </row>
    <row r="26" spans="10:11" x14ac:dyDescent="0.4">
      <c r="J26"/>
      <c r="K26"/>
    </row>
    <row r="27" spans="10:11" x14ac:dyDescent="0.4">
      <c r="J27"/>
      <c r="K27"/>
    </row>
    <row r="28" spans="10:11" x14ac:dyDescent="0.4">
      <c r="J28"/>
      <c r="K28"/>
    </row>
    <row r="29" spans="10:11" x14ac:dyDescent="0.4">
      <c r="J29"/>
      <c r="K29"/>
    </row>
    <row r="30" spans="10:11" x14ac:dyDescent="0.4">
      <c r="J30"/>
      <c r="K30"/>
    </row>
    <row r="31" spans="10:11" x14ac:dyDescent="0.4">
      <c r="J31"/>
      <c r="K31"/>
    </row>
    <row r="32" spans="10:11" x14ac:dyDescent="0.4">
      <c r="J32"/>
      <c r="K32"/>
    </row>
    <row r="33" spans="10:11" x14ac:dyDescent="0.4">
      <c r="J33"/>
      <c r="K33"/>
    </row>
    <row r="34" spans="10:11" x14ac:dyDescent="0.4">
      <c r="J34"/>
      <c r="K34"/>
    </row>
    <row r="35" spans="10:11" x14ac:dyDescent="0.4">
      <c r="J35"/>
      <c r="K35"/>
    </row>
    <row r="36" spans="10:11" x14ac:dyDescent="0.4">
      <c r="J36"/>
      <c r="K36"/>
    </row>
    <row r="37" spans="10:11" x14ac:dyDescent="0.4">
      <c r="J37"/>
      <c r="K37"/>
    </row>
    <row r="38" spans="10:11" x14ac:dyDescent="0.4">
      <c r="J38"/>
      <c r="K38"/>
    </row>
    <row r="39" spans="10:11" x14ac:dyDescent="0.4">
      <c r="J39"/>
      <c r="K39"/>
    </row>
    <row r="40" spans="10:11" x14ac:dyDescent="0.4">
      <c r="J40"/>
      <c r="K40"/>
    </row>
    <row r="41" spans="10:11" x14ac:dyDescent="0.4">
      <c r="J41"/>
      <c r="K41"/>
    </row>
    <row r="42" spans="10:11" x14ac:dyDescent="0.4">
      <c r="J42"/>
      <c r="K42"/>
    </row>
    <row r="43" spans="10:11" x14ac:dyDescent="0.4">
      <c r="J43"/>
      <c r="K43"/>
    </row>
    <row r="44" spans="10:11" x14ac:dyDescent="0.4">
      <c r="J44"/>
      <c r="K44"/>
    </row>
  </sheetData>
  <mergeCells count="1">
    <mergeCell ref="A1:J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7C0E7-940F-4004-8772-59298C858997}">
  <dimension ref="A1:I16"/>
  <sheetViews>
    <sheetView workbookViewId="0">
      <selection activeCell="J4" sqref="J4"/>
    </sheetView>
  </sheetViews>
  <sheetFormatPr baseColWidth="10" defaultColWidth="11.46875" defaultRowHeight="12.7" x14ac:dyDescent="0.4"/>
  <cols>
    <col min="1" max="1" width="13" customWidth="1"/>
    <col min="2" max="2" width="20.87890625" customWidth="1"/>
    <col min="3" max="3" width="20.46875" customWidth="1"/>
    <col min="4" max="4" width="16.8203125" bestFit="1" customWidth="1"/>
    <col min="5" max="5" width="13.29296875" customWidth="1"/>
    <col min="6" max="6" width="14.46875" customWidth="1"/>
    <col min="7" max="7" width="16" bestFit="1" customWidth="1"/>
    <col min="8" max="8" width="13.17578125" bestFit="1" customWidth="1"/>
    <col min="9" max="9" width="14.17578125" customWidth="1"/>
  </cols>
  <sheetData>
    <row r="1" spans="1:9" ht="20.25" customHeight="1" x14ac:dyDescent="0.55000000000000004">
      <c r="A1" s="229" t="s">
        <v>3</v>
      </c>
      <c r="B1" s="230"/>
      <c r="C1" s="230"/>
      <c r="D1" s="230"/>
      <c r="E1" s="230"/>
      <c r="F1" s="230"/>
      <c r="G1" s="230"/>
      <c r="H1" s="230"/>
      <c r="I1" s="231"/>
    </row>
    <row r="2" spans="1:9" ht="15" customHeight="1" x14ac:dyDescent="0.4">
      <c r="A2" s="50" t="s">
        <v>85</v>
      </c>
      <c r="B2" s="51" t="s">
        <v>104</v>
      </c>
      <c r="C2" s="88"/>
      <c r="D2" s="88"/>
      <c r="E2" s="88"/>
      <c r="F2" s="88"/>
      <c r="G2" s="88"/>
      <c r="H2" s="88"/>
      <c r="I2" s="89"/>
    </row>
    <row r="3" spans="1:9" ht="14.25" customHeight="1" x14ac:dyDescent="0.4">
      <c r="A3" s="54">
        <f>Stammdaten!B9</f>
        <v>43709</v>
      </c>
      <c r="B3" s="55">
        <f>Stammdaten!C9</f>
        <v>43830</v>
      </c>
      <c r="C3" s="88"/>
      <c r="D3" s="88"/>
      <c r="E3" s="88"/>
      <c r="F3" s="88"/>
      <c r="G3" s="88"/>
      <c r="H3" s="88"/>
      <c r="I3" s="89"/>
    </row>
    <row r="4" spans="1:9" ht="18" customHeight="1" x14ac:dyDescent="0.4">
      <c r="A4" s="73" t="s">
        <v>92</v>
      </c>
      <c r="B4" s="74" t="s">
        <v>2</v>
      </c>
      <c r="C4" s="74" t="s">
        <v>86</v>
      </c>
      <c r="D4" s="74" t="s">
        <v>18</v>
      </c>
      <c r="E4" s="74" t="s">
        <v>106</v>
      </c>
      <c r="F4" s="74" t="s">
        <v>87</v>
      </c>
      <c r="G4" s="74" t="s">
        <v>88</v>
      </c>
      <c r="H4" s="74" t="s">
        <v>89</v>
      </c>
      <c r="I4" s="76" t="s">
        <v>91</v>
      </c>
    </row>
    <row r="5" spans="1:9" x14ac:dyDescent="0.4">
      <c r="A5" s="189">
        <v>1</v>
      </c>
      <c r="B5" s="166" t="s">
        <v>65</v>
      </c>
      <c r="C5" s="168" t="s">
        <v>66</v>
      </c>
      <c r="D5" s="90">
        <v>43709</v>
      </c>
      <c r="E5" s="166" t="s">
        <v>102</v>
      </c>
      <c r="F5" s="156" t="s">
        <v>103</v>
      </c>
      <c r="G5" s="91">
        <v>43739</v>
      </c>
      <c r="H5" s="214">
        <v>15</v>
      </c>
      <c r="I5" s="215">
        <f>H5/1.1</f>
        <v>13.636363636363635</v>
      </c>
    </row>
    <row r="6" spans="1:9" x14ac:dyDescent="0.4">
      <c r="A6" s="190"/>
      <c r="B6" s="167"/>
      <c r="C6" s="167"/>
      <c r="D6" s="60"/>
      <c r="E6" s="167"/>
      <c r="F6" s="167"/>
      <c r="G6" s="36"/>
      <c r="H6" s="214"/>
      <c r="I6" s="215"/>
    </row>
    <row r="7" spans="1:9" x14ac:dyDescent="0.4">
      <c r="A7" s="183"/>
      <c r="B7" s="161"/>
      <c r="C7" s="161"/>
      <c r="D7" s="86"/>
      <c r="E7" s="161"/>
      <c r="F7" s="161"/>
      <c r="G7" s="85"/>
      <c r="H7" s="208"/>
      <c r="I7" s="209"/>
    </row>
    <row r="8" spans="1:9" x14ac:dyDescent="0.4">
      <c r="B8" s="31"/>
      <c r="C8" s="31"/>
      <c r="D8" s="31"/>
      <c r="E8" s="31"/>
      <c r="F8" s="31"/>
    </row>
    <row r="9" spans="1:9" x14ac:dyDescent="0.4">
      <c r="B9" s="31"/>
      <c r="C9" s="31"/>
      <c r="D9" s="31"/>
      <c r="E9" s="31"/>
      <c r="F9" s="31"/>
    </row>
    <row r="10" spans="1:9" x14ac:dyDescent="0.4">
      <c r="B10" s="31"/>
      <c r="C10" s="31"/>
      <c r="D10" s="31"/>
      <c r="E10" s="31"/>
      <c r="F10" s="31"/>
    </row>
    <row r="11" spans="1:9" x14ac:dyDescent="0.4">
      <c r="B11" s="31"/>
      <c r="C11" s="31"/>
      <c r="D11" s="31"/>
      <c r="E11" s="31"/>
      <c r="F11" s="31"/>
    </row>
    <row r="12" spans="1:9" x14ac:dyDescent="0.4">
      <c r="B12" s="31"/>
      <c r="C12" s="31"/>
      <c r="D12" s="31"/>
      <c r="E12" s="31"/>
      <c r="F12" s="31"/>
    </row>
    <row r="13" spans="1:9" x14ac:dyDescent="0.4">
      <c r="B13" s="31"/>
      <c r="C13" s="31"/>
      <c r="D13" s="31"/>
      <c r="E13" s="31"/>
      <c r="F13" s="31"/>
    </row>
    <row r="14" spans="1:9" x14ac:dyDescent="0.4">
      <c r="B14" s="31"/>
      <c r="C14" s="31"/>
      <c r="D14" s="31"/>
      <c r="E14" s="31"/>
      <c r="F14" s="31"/>
    </row>
    <row r="15" spans="1:9" x14ac:dyDescent="0.4">
      <c r="B15" s="31"/>
      <c r="C15" s="31"/>
      <c r="D15" s="31"/>
      <c r="E15" s="31"/>
      <c r="F15" s="31"/>
    </row>
    <row r="16" spans="1:9" x14ac:dyDescent="0.4">
      <c r="B16" s="31"/>
      <c r="C16" s="31"/>
      <c r="D16" s="31"/>
      <c r="E16" s="31"/>
      <c r="F16" s="31"/>
    </row>
  </sheetData>
  <mergeCells count="1">
    <mergeCell ref="A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Stammdaten</vt:lpstr>
      <vt:lpstr>Zusammenfassung</vt:lpstr>
      <vt:lpstr>Personalkosten FOTEC</vt:lpstr>
      <vt:lpstr>Personalkosten FHWN</vt:lpstr>
      <vt:lpstr>Sach- und Materialkosten</vt:lpstr>
      <vt:lpstr>Drittkosten</vt:lpstr>
      <vt:lpstr>Reisekosten FOTEC</vt:lpstr>
      <vt:lpstr>Reisekosten FHWN</vt:lpstr>
      <vt:lpstr>Sonstige Kosten</vt:lpstr>
      <vt:lpstr>Maschinenkosten</vt:lpstr>
      <vt:lpstr>Umsätze</vt:lpstr>
    </vt:vector>
  </TitlesOfParts>
  <Company>Fotec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Kollegger</dc:creator>
  <cp:lastModifiedBy>Michael Ploy</cp:lastModifiedBy>
  <cp:lastPrinted>2019-10-22T12:13:21Z</cp:lastPrinted>
  <dcterms:created xsi:type="dcterms:W3CDTF">2008-06-20T07:57:36Z</dcterms:created>
  <dcterms:modified xsi:type="dcterms:W3CDTF">2022-03-17T12:36:08Z</dcterms:modified>
</cp:coreProperties>
</file>